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35" yWindow="-75" windowWidth="25875" windowHeight="12405" firstSheet="5" activeTab="5"/>
  </bookViews>
  <sheets>
    <sheet name="РН-Э2" sheetId="1" state="hidden" r:id="rId1"/>
    <sheet name="ЭнТ+2" sheetId="2" state="hidden" r:id="rId2"/>
    <sheet name="Гарант_2" sheetId="3" state="hidden" r:id="rId3"/>
    <sheet name="М_Э2" sheetId="4" state="hidden" r:id="rId4"/>
    <sheet name="ИЭС2" sheetId="5" state="hidden" r:id="rId5"/>
    <sheet name="СВОДНАЯ всего по МО" sheetId="7" r:id="rId6"/>
    <sheet name="Свод ЭЭ бюджет МО" sheetId="8" r:id="rId7"/>
    <sheet name="Свод ЭЭ МКД" sheetId="9" r:id="rId8"/>
    <sheet name="Свод ЭЭ ЖД (без МКД)" sheetId="10" r:id="rId9"/>
  </sheets>
  <calcPr calcId="145621" iterateDelta="1E-4"/>
</workbook>
</file>

<file path=xl/calcChain.xml><?xml version="1.0" encoding="utf-8"?>
<calcChain xmlns="http://schemas.openxmlformats.org/spreadsheetml/2006/main">
  <c r="AK39" i="10" l="1"/>
  <c r="GZ15" i="7"/>
  <c r="AL3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8" i="10"/>
  <c r="AL38" i="8"/>
  <c r="AL9" i="8"/>
  <c r="AL10" i="8"/>
  <c r="AL11" i="8"/>
  <c r="AL12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25" i="8"/>
  <c r="AL26" i="8"/>
  <c r="AL27" i="8"/>
  <c r="AL28" i="8"/>
  <c r="AL29" i="8"/>
  <c r="AL30" i="8"/>
  <c r="AL31" i="8"/>
  <c r="AL32" i="8"/>
  <c r="AL33" i="8"/>
  <c r="AL34" i="8"/>
  <c r="AL35" i="8"/>
  <c r="AL36" i="8"/>
  <c r="AL37" i="8"/>
  <c r="AL8" i="8"/>
  <c r="GZ40" i="7"/>
  <c r="GX40" i="7"/>
  <c r="GZ10" i="7"/>
  <c r="GZ11" i="7"/>
  <c r="GZ12" i="7"/>
  <c r="GZ13" i="7"/>
  <c r="GZ14" i="7"/>
  <c r="GZ16" i="7"/>
  <c r="GZ17" i="7"/>
  <c r="GZ18" i="7"/>
  <c r="GZ19" i="7"/>
  <c r="GZ20" i="7"/>
  <c r="GZ21" i="7"/>
  <c r="GZ22" i="7"/>
  <c r="GZ23" i="7"/>
  <c r="GZ24" i="7"/>
  <c r="GZ25" i="7"/>
  <c r="GZ26" i="7"/>
  <c r="GZ27" i="7"/>
  <c r="GZ28" i="7"/>
  <c r="GZ29" i="7"/>
  <c r="GZ30" i="7"/>
  <c r="GZ31" i="7"/>
  <c r="GZ32" i="7"/>
  <c r="GZ33" i="7"/>
  <c r="GZ34" i="7"/>
  <c r="GZ35" i="7"/>
  <c r="GZ36" i="7"/>
  <c r="GZ37" i="7"/>
  <c r="GZ38" i="7"/>
  <c r="GZ39" i="7"/>
  <c r="GZ9" i="7"/>
  <c r="F38" i="9"/>
  <c r="E38" i="9"/>
  <c r="D3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8" i="9"/>
  <c r="G38" i="9" s="1"/>
  <c r="AG38" i="10" l="1"/>
  <c r="AF38" i="10"/>
  <c r="AE38" i="10"/>
  <c r="AD38" i="10"/>
  <c r="AC38" i="10"/>
  <c r="AB38" i="10"/>
  <c r="AI37" i="10"/>
  <c r="AH37" i="10"/>
  <c r="AI36" i="10"/>
  <c r="AH36" i="10"/>
  <c r="AI35" i="10"/>
  <c r="AH35" i="10"/>
  <c r="AI34" i="10"/>
  <c r="AH34" i="10"/>
  <c r="AI33" i="10"/>
  <c r="AH33" i="10"/>
  <c r="AI32" i="10"/>
  <c r="AH32" i="10"/>
  <c r="AI31" i="10"/>
  <c r="AH31" i="10"/>
  <c r="AI30" i="10"/>
  <c r="AH30" i="10"/>
  <c r="AI29" i="10"/>
  <c r="AH29" i="10"/>
  <c r="AI28" i="10"/>
  <c r="AH28" i="10"/>
  <c r="AI27" i="10"/>
  <c r="AH27" i="10"/>
  <c r="AI26" i="10"/>
  <c r="AH26" i="10"/>
  <c r="AI25" i="10"/>
  <c r="AH25" i="10"/>
  <c r="AI24" i="10"/>
  <c r="AH24" i="10"/>
  <c r="AI23" i="10"/>
  <c r="AH23" i="10"/>
  <c r="AI22" i="10"/>
  <c r="AH22" i="10"/>
  <c r="AI21" i="10"/>
  <c r="AH21" i="10"/>
  <c r="AI20" i="10"/>
  <c r="AH20" i="10"/>
  <c r="AI19" i="10"/>
  <c r="AH19" i="10"/>
  <c r="AI18" i="10"/>
  <c r="AH18" i="10"/>
  <c r="AI17" i="10"/>
  <c r="AH17" i="10"/>
  <c r="AI16" i="10"/>
  <c r="AH16" i="10"/>
  <c r="AI15" i="10"/>
  <c r="AH15" i="10"/>
  <c r="AI14" i="10"/>
  <c r="AH14" i="10"/>
  <c r="AI13" i="10"/>
  <c r="AH13" i="10"/>
  <c r="AI12" i="10"/>
  <c r="AH12" i="10"/>
  <c r="AI11" i="10"/>
  <c r="AH11" i="10"/>
  <c r="AI10" i="10"/>
  <c r="AH10" i="10"/>
  <c r="AI9" i="10"/>
  <c r="AH9" i="10"/>
  <c r="AI8" i="10"/>
  <c r="AI38" i="10" s="1"/>
  <c r="AH8" i="10"/>
  <c r="AH38" i="10" s="1"/>
  <c r="Y38" i="10"/>
  <c r="X38" i="10"/>
  <c r="W38" i="10"/>
  <c r="V38" i="10"/>
  <c r="U38" i="10"/>
  <c r="T38" i="10"/>
  <c r="AA37" i="10"/>
  <c r="Z37" i="10"/>
  <c r="AA36" i="10"/>
  <c r="Z36" i="10"/>
  <c r="AA35" i="10"/>
  <c r="Z35" i="10"/>
  <c r="AA34" i="10"/>
  <c r="Z34" i="10"/>
  <c r="AA33" i="10"/>
  <c r="Z33" i="10"/>
  <c r="AA32" i="10"/>
  <c r="Z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Q38" i="10"/>
  <c r="P38" i="10"/>
  <c r="O38" i="10"/>
  <c r="N38" i="10"/>
  <c r="M38" i="10"/>
  <c r="L38" i="10"/>
  <c r="S37" i="10"/>
  <c r="R37" i="10"/>
  <c r="S36" i="10"/>
  <c r="R36" i="10"/>
  <c r="S35" i="10"/>
  <c r="R35" i="10"/>
  <c r="S34" i="10"/>
  <c r="R34" i="10"/>
  <c r="S33" i="10"/>
  <c r="R33" i="10"/>
  <c r="S32" i="10"/>
  <c r="R32" i="10"/>
  <c r="S31" i="10"/>
  <c r="R31" i="10"/>
  <c r="S30" i="10"/>
  <c r="R30" i="10"/>
  <c r="S29" i="10"/>
  <c r="R29" i="10"/>
  <c r="S28" i="10"/>
  <c r="R28" i="10"/>
  <c r="S27" i="10"/>
  <c r="R27" i="10"/>
  <c r="S26" i="10"/>
  <c r="R26" i="10"/>
  <c r="S25" i="10"/>
  <c r="R25" i="10"/>
  <c r="S24" i="10"/>
  <c r="R24" i="10"/>
  <c r="S23" i="10"/>
  <c r="R23" i="10"/>
  <c r="S22" i="10"/>
  <c r="R22" i="10"/>
  <c r="S21" i="10"/>
  <c r="R21" i="10"/>
  <c r="S20" i="10"/>
  <c r="R20" i="10"/>
  <c r="S19" i="10"/>
  <c r="R19" i="10"/>
  <c r="S18" i="10"/>
  <c r="R18" i="10"/>
  <c r="S17" i="10"/>
  <c r="R17" i="10"/>
  <c r="S16" i="10"/>
  <c r="R16" i="10"/>
  <c r="S15" i="10"/>
  <c r="R15" i="10"/>
  <c r="S14" i="10"/>
  <c r="R14" i="10"/>
  <c r="S13" i="10"/>
  <c r="R13" i="10"/>
  <c r="S12" i="10"/>
  <c r="R12" i="10"/>
  <c r="S11" i="10"/>
  <c r="R11" i="10"/>
  <c r="S10" i="10"/>
  <c r="R10" i="10"/>
  <c r="S9" i="10"/>
  <c r="R9" i="10"/>
  <c r="S8" i="10"/>
  <c r="S38" i="10" s="1"/>
  <c r="R8" i="10"/>
  <c r="R38" i="10" s="1"/>
  <c r="AH37" i="8"/>
  <c r="AG38" i="8"/>
  <c r="AF38" i="8"/>
  <c r="AE38" i="8"/>
  <c r="AD38" i="8"/>
  <c r="AC38" i="8"/>
  <c r="AB38" i="8"/>
  <c r="AI37" i="8"/>
  <c r="AI36" i="8"/>
  <c r="AH36" i="8"/>
  <c r="AI35" i="8"/>
  <c r="AH35" i="8"/>
  <c r="AI34" i="8"/>
  <c r="AH34" i="8"/>
  <c r="AI33" i="8"/>
  <c r="AH33" i="8"/>
  <c r="AI32" i="8"/>
  <c r="AH32" i="8"/>
  <c r="AI31" i="8"/>
  <c r="AH31" i="8"/>
  <c r="AI30" i="8"/>
  <c r="AH30" i="8"/>
  <c r="AI29" i="8"/>
  <c r="AH29" i="8"/>
  <c r="AI28" i="8"/>
  <c r="AH28" i="8"/>
  <c r="AI27" i="8"/>
  <c r="AH27" i="8"/>
  <c r="AI26" i="8"/>
  <c r="AH26" i="8"/>
  <c r="AI25" i="8"/>
  <c r="AH25" i="8"/>
  <c r="AI24" i="8"/>
  <c r="AH24" i="8"/>
  <c r="AI23" i="8"/>
  <c r="AH23" i="8"/>
  <c r="AI22" i="8"/>
  <c r="AH22" i="8"/>
  <c r="AI21" i="8"/>
  <c r="AH21" i="8"/>
  <c r="AI20" i="8"/>
  <c r="AH20" i="8"/>
  <c r="AI19" i="8"/>
  <c r="AH19" i="8"/>
  <c r="AI18" i="8"/>
  <c r="AH18" i="8"/>
  <c r="AI17" i="8"/>
  <c r="AH17" i="8"/>
  <c r="AI16" i="8"/>
  <c r="AH16" i="8"/>
  <c r="AI15" i="8"/>
  <c r="AH15" i="8"/>
  <c r="AI14" i="8"/>
  <c r="AH14" i="8"/>
  <c r="AI13" i="8"/>
  <c r="AH13" i="8"/>
  <c r="AI12" i="8"/>
  <c r="AH12" i="8"/>
  <c r="AI11" i="8"/>
  <c r="AH11" i="8"/>
  <c r="AI10" i="8"/>
  <c r="AH10" i="8"/>
  <c r="AI9" i="8"/>
  <c r="AH9" i="8"/>
  <c r="AI8" i="8"/>
  <c r="AI38" i="8" s="1"/>
  <c r="AH8" i="8"/>
  <c r="Y38" i="8"/>
  <c r="X38" i="8"/>
  <c r="W38" i="8"/>
  <c r="V38" i="8"/>
  <c r="U38" i="8"/>
  <c r="T38" i="8"/>
  <c r="AA37" i="8"/>
  <c r="Z37" i="8"/>
  <c r="AA36" i="8"/>
  <c r="Z36" i="8"/>
  <c r="AA35" i="8"/>
  <c r="Z35" i="8"/>
  <c r="AA34" i="8"/>
  <c r="Z34" i="8"/>
  <c r="AA33" i="8"/>
  <c r="Z33" i="8"/>
  <c r="AA32" i="8"/>
  <c r="Z32" i="8"/>
  <c r="AA31" i="8"/>
  <c r="Z31" i="8"/>
  <c r="AA30" i="8"/>
  <c r="Z30" i="8"/>
  <c r="AA29" i="8"/>
  <c r="Z29" i="8"/>
  <c r="AA28" i="8"/>
  <c r="Z28" i="8"/>
  <c r="AA27" i="8"/>
  <c r="Z27" i="8"/>
  <c r="AA26" i="8"/>
  <c r="Z26" i="8"/>
  <c r="AA25" i="8"/>
  <c r="Z25" i="8"/>
  <c r="AA24" i="8"/>
  <c r="Z24" i="8"/>
  <c r="AA23" i="8"/>
  <c r="Z23" i="8"/>
  <c r="AA22" i="8"/>
  <c r="Z22" i="8"/>
  <c r="AA21" i="8"/>
  <c r="Z21" i="8"/>
  <c r="AA20" i="8"/>
  <c r="Z20" i="8"/>
  <c r="AA19" i="8"/>
  <c r="Z19" i="8"/>
  <c r="AA18" i="8"/>
  <c r="Z18" i="8"/>
  <c r="AA17" i="8"/>
  <c r="Z17" i="8"/>
  <c r="AA16" i="8"/>
  <c r="Z16" i="8"/>
  <c r="AA15" i="8"/>
  <c r="Z15" i="8"/>
  <c r="AA14" i="8"/>
  <c r="Z14" i="8"/>
  <c r="AA13" i="8"/>
  <c r="Z13" i="8"/>
  <c r="AA12" i="8"/>
  <c r="Z12" i="8"/>
  <c r="AA11" i="8"/>
  <c r="Z11" i="8"/>
  <c r="AA10" i="8"/>
  <c r="Z10" i="8"/>
  <c r="AA9" i="8"/>
  <c r="AA38" i="8" s="1"/>
  <c r="Z9" i="8"/>
  <c r="AA8" i="8"/>
  <c r="Z8" i="8"/>
  <c r="Z38" i="8" s="1"/>
  <c r="Q38" i="8"/>
  <c r="P38" i="8"/>
  <c r="O38" i="8"/>
  <c r="N38" i="8"/>
  <c r="M38" i="8"/>
  <c r="L38" i="8"/>
  <c r="S37" i="8"/>
  <c r="R37" i="8"/>
  <c r="S36" i="8"/>
  <c r="R36" i="8"/>
  <c r="S35" i="8"/>
  <c r="R35" i="8"/>
  <c r="S34" i="8"/>
  <c r="R34" i="8"/>
  <c r="S33" i="8"/>
  <c r="R33" i="8"/>
  <c r="S32" i="8"/>
  <c r="R32" i="8"/>
  <c r="S31" i="8"/>
  <c r="R31" i="8"/>
  <c r="S30" i="8"/>
  <c r="R30" i="8"/>
  <c r="S29" i="8"/>
  <c r="R29" i="8"/>
  <c r="S28" i="8"/>
  <c r="R28" i="8"/>
  <c r="S27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S10" i="8"/>
  <c r="R10" i="8"/>
  <c r="S9" i="8"/>
  <c r="R9" i="8"/>
  <c r="S8" i="8"/>
  <c r="R8" i="8"/>
  <c r="R38" i="8" s="1"/>
  <c r="I38" i="10"/>
  <c r="H38" i="10"/>
  <c r="G38" i="10"/>
  <c r="F38" i="10"/>
  <c r="E38" i="10"/>
  <c r="D38" i="10"/>
  <c r="K37" i="10"/>
  <c r="J37" i="10"/>
  <c r="AJ37" i="10" s="1"/>
  <c r="K36" i="10"/>
  <c r="AK36" i="10" s="1"/>
  <c r="J36" i="10"/>
  <c r="K35" i="10"/>
  <c r="J35" i="10"/>
  <c r="AJ35" i="10" s="1"/>
  <c r="K34" i="10"/>
  <c r="AK34" i="10" s="1"/>
  <c r="J34" i="10"/>
  <c r="K33" i="10"/>
  <c r="J33" i="10"/>
  <c r="AJ33" i="10" s="1"/>
  <c r="K32" i="10"/>
  <c r="AK32" i="10" s="1"/>
  <c r="J32" i="10"/>
  <c r="K31" i="10"/>
  <c r="J31" i="10"/>
  <c r="AJ31" i="10" s="1"/>
  <c r="K30" i="10"/>
  <c r="AK30" i="10" s="1"/>
  <c r="J30" i="10"/>
  <c r="K29" i="10"/>
  <c r="J29" i="10"/>
  <c r="AJ29" i="10" s="1"/>
  <c r="K28" i="10"/>
  <c r="AK28" i="10" s="1"/>
  <c r="J28" i="10"/>
  <c r="K27" i="10"/>
  <c r="J27" i="10"/>
  <c r="AJ27" i="10" s="1"/>
  <c r="K26" i="10"/>
  <c r="AK26" i="10" s="1"/>
  <c r="J26" i="10"/>
  <c r="K25" i="10"/>
  <c r="J25" i="10"/>
  <c r="AJ25" i="10" s="1"/>
  <c r="K24" i="10"/>
  <c r="AK24" i="10" s="1"/>
  <c r="J24" i="10"/>
  <c r="K23" i="10"/>
  <c r="J23" i="10"/>
  <c r="AJ23" i="10" s="1"/>
  <c r="K22" i="10"/>
  <c r="AK22" i="10" s="1"/>
  <c r="J22" i="10"/>
  <c r="K21" i="10"/>
  <c r="J21" i="10"/>
  <c r="AJ21" i="10" s="1"/>
  <c r="K20" i="10"/>
  <c r="AK20" i="10" s="1"/>
  <c r="J20" i="10"/>
  <c r="K19" i="10"/>
  <c r="J19" i="10"/>
  <c r="AJ19" i="10" s="1"/>
  <c r="K18" i="10"/>
  <c r="AK18" i="10" s="1"/>
  <c r="J18" i="10"/>
  <c r="K17" i="10"/>
  <c r="J17" i="10"/>
  <c r="AJ17" i="10" s="1"/>
  <c r="K16" i="10"/>
  <c r="AK16" i="10" s="1"/>
  <c r="J16" i="10"/>
  <c r="K15" i="10"/>
  <c r="J15" i="10"/>
  <c r="AJ15" i="10" s="1"/>
  <c r="K14" i="10"/>
  <c r="AK14" i="10" s="1"/>
  <c r="J14" i="10"/>
  <c r="K13" i="10"/>
  <c r="J13" i="10"/>
  <c r="AJ13" i="10" s="1"/>
  <c r="K12" i="10"/>
  <c r="AK12" i="10" s="1"/>
  <c r="J12" i="10"/>
  <c r="K11" i="10"/>
  <c r="J11" i="10"/>
  <c r="AJ11" i="10" s="1"/>
  <c r="K10" i="10"/>
  <c r="AK10" i="10" s="1"/>
  <c r="J10" i="10"/>
  <c r="K9" i="10"/>
  <c r="J9" i="10"/>
  <c r="AJ9" i="10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K8" i="10"/>
  <c r="J8" i="10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I38" i="8"/>
  <c r="H38" i="8"/>
  <c r="G38" i="8"/>
  <c r="F38" i="8"/>
  <c r="E38" i="8"/>
  <c r="D38" i="8"/>
  <c r="K37" i="8"/>
  <c r="AK37" i="8" s="1"/>
  <c r="J37" i="8"/>
  <c r="AJ37" i="8" s="1"/>
  <c r="K36" i="8"/>
  <c r="AK36" i="8" s="1"/>
  <c r="J36" i="8"/>
  <c r="AJ36" i="8" s="1"/>
  <c r="K35" i="8"/>
  <c r="AK35" i="8" s="1"/>
  <c r="J35" i="8"/>
  <c r="AJ35" i="8" s="1"/>
  <c r="K34" i="8"/>
  <c r="AK34" i="8" s="1"/>
  <c r="J34" i="8"/>
  <c r="AJ34" i="8" s="1"/>
  <c r="K33" i="8"/>
  <c r="AK33" i="8" s="1"/>
  <c r="J33" i="8"/>
  <c r="AJ33" i="8" s="1"/>
  <c r="K32" i="8"/>
  <c r="AK32" i="8" s="1"/>
  <c r="J32" i="8"/>
  <c r="AJ32" i="8" s="1"/>
  <c r="K31" i="8"/>
  <c r="AK31" i="8" s="1"/>
  <c r="J31" i="8"/>
  <c r="AJ31" i="8" s="1"/>
  <c r="K30" i="8"/>
  <c r="AK30" i="8" s="1"/>
  <c r="J30" i="8"/>
  <c r="AJ30" i="8" s="1"/>
  <c r="K29" i="8"/>
  <c r="AK29" i="8" s="1"/>
  <c r="J29" i="8"/>
  <c r="AJ29" i="8" s="1"/>
  <c r="K28" i="8"/>
  <c r="AK28" i="8" s="1"/>
  <c r="J28" i="8"/>
  <c r="AJ28" i="8" s="1"/>
  <c r="K27" i="8"/>
  <c r="AK27" i="8" s="1"/>
  <c r="J27" i="8"/>
  <c r="AJ27" i="8" s="1"/>
  <c r="K26" i="8"/>
  <c r="AK26" i="8" s="1"/>
  <c r="J26" i="8"/>
  <c r="AJ26" i="8" s="1"/>
  <c r="K25" i="8"/>
  <c r="AK25" i="8" s="1"/>
  <c r="J25" i="8"/>
  <c r="AJ25" i="8" s="1"/>
  <c r="K24" i="8"/>
  <c r="AK24" i="8" s="1"/>
  <c r="J24" i="8"/>
  <c r="AJ24" i="8" s="1"/>
  <c r="K23" i="8"/>
  <c r="AK23" i="8" s="1"/>
  <c r="J23" i="8"/>
  <c r="AJ23" i="8" s="1"/>
  <c r="K22" i="8"/>
  <c r="AK22" i="8" s="1"/>
  <c r="J22" i="8"/>
  <c r="AJ22" i="8" s="1"/>
  <c r="K21" i="8"/>
  <c r="AK21" i="8" s="1"/>
  <c r="J21" i="8"/>
  <c r="AJ21" i="8" s="1"/>
  <c r="K20" i="8"/>
  <c r="AK20" i="8" s="1"/>
  <c r="J20" i="8"/>
  <c r="AJ20" i="8" s="1"/>
  <c r="K19" i="8"/>
  <c r="AK19" i="8" s="1"/>
  <c r="J19" i="8"/>
  <c r="AJ19" i="8" s="1"/>
  <c r="K18" i="8"/>
  <c r="AK18" i="8" s="1"/>
  <c r="J18" i="8"/>
  <c r="AJ18" i="8" s="1"/>
  <c r="K17" i="8"/>
  <c r="AK17" i="8" s="1"/>
  <c r="J17" i="8"/>
  <c r="AJ17" i="8" s="1"/>
  <c r="K16" i="8"/>
  <c r="AK16" i="8" s="1"/>
  <c r="J16" i="8"/>
  <c r="AJ16" i="8" s="1"/>
  <c r="K15" i="8"/>
  <c r="AK15" i="8" s="1"/>
  <c r="J15" i="8"/>
  <c r="AJ15" i="8" s="1"/>
  <c r="K14" i="8"/>
  <c r="AK14" i="8" s="1"/>
  <c r="J14" i="8"/>
  <c r="AJ14" i="8" s="1"/>
  <c r="K13" i="8"/>
  <c r="AK13" i="8" s="1"/>
  <c r="J13" i="8"/>
  <c r="AJ13" i="8" s="1"/>
  <c r="K12" i="8"/>
  <c r="AK12" i="8" s="1"/>
  <c r="J12" i="8"/>
  <c r="AJ12" i="8" s="1"/>
  <c r="K11" i="8"/>
  <c r="AK11" i="8" s="1"/>
  <c r="J11" i="8"/>
  <c r="AJ11" i="8" s="1"/>
  <c r="K10" i="8"/>
  <c r="AK10" i="8" s="1"/>
  <c r="J10" i="8"/>
  <c r="AJ10" i="8" s="1"/>
  <c r="K9" i="8"/>
  <c r="AK9" i="8" s="1"/>
  <c r="J9" i="8"/>
  <c r="AJ9" i="8" s="1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K8" i="8"/>
  <c r="AK8" i="8" s="1"/>
  <c r="J8" i="8"/>
  <c r="AJ8" i="8" s="1"/>
  <c r="AJ38" i="8" s="1"/>
  <c r="FR10" i="7"/>
  <c r="FS10" i="7"/>
  <c r="FT10" i="7"/>
  <c r="FU10" i="7"/>
  <c r="FV10" i="7"/>
  <c r="FW10" i="7"/>
  <c r="FZ10" i="7"/>
  <c r="GA10" i="7"/>
  <c r="GB10" i="7"/>
  <c r="GC10" i="7"/>
  <c r="GD10" i="7"/>
  <c r="GE10" i="7"/>
  <c r="GH10" i="7"/>
  <c r="GI10" i="7"/>
  <c r="GJ10" i="7"/>
  <c r="GK10" i="7"/>
  <c r="GL10" i="7"/>
  <c r="GM10" i="7"/>
  <c r="GP10" i="7"/>
  <c r="GQ10" i="7"/>
  <c r="GR10" i="7"/>
  <c r="GS10" i="7"/>
  <c r="GT10" i="7"/>
  <c r="GU10" i="7"/>
  <c r="FR11" i="7"/>
  <c r="FS11" i="7"/>
  <c r="FT11" i="7"/>
  <c r="FU11" i="7"/>
  <c r="FV11" i="7"/>
  <c r="FW11" i="7"/>
  <c r="FZ11" i="7"/>
  <c r="GA11" i="7"/>
  <c r="GB11" i="7"/>
  <c r="GC11" i="7"/>
  <c r="GD11" i="7"/>
  <c r="GE11" i="7"/>
  <c r="GH11" i="7"/>
  <c r="GI11" i="7"/>
  <c r="GJ11" i="7"/>
  <c r="GK11" i="7"/>
  <c r="GL11" i="7"/>
  <c r="GM11" i="7"/>
  <c r="GP11" i="7"/>
  <c r="GQ11" i="7"/>
  <c r="GR11" i="7"/>
  <c r="GS11" i="7"/>
  <c r="GT11" i="7"/>
  <c r="GU11" i="7"/>
  <c r="FR12" i="7"/>
  <c r="FS12" i="7"/>
  <c r="FT12" i="7"/>
  <c r="FU12" i="7"/>
  <c r="FV12" i="7"/>
  <c r="FW12" i="7"/>
  <c r="FZ12" i="7"/>
  <c r="GA12" i="7"/>
  <c r="GB12" i="7"/>
  <c r="GC12" i="7"/>
  <c r="GD12" i="7"/>
  <c r="GE12" i="7"/>
  <c r="GH12" i="7"/>
  <c r="GI12" i="7"/>
  <c r="GJ12" i="7"/>
  <c r="GK12" i="7"/>
  <c r="GL12" i="7"/>
  <c r="GM12" i="7"/>
  <c r="GP12" i="7"/>
  <c r="GQ12" i="7"/>
  <c r="GR12" i="7"/>
  <c r="GS12" i="7"/>
  <c r="GT12" i="7"/>
  <c r="GU12" i="7"/>
  <c r="FR13" i="7"/>
  <c r="FS13" i="7"/>
  <c r="FT13" i="7"/>
  <c r="FU13" i="7"/>
  <c r="FV13" i="7"/>
  <c r="FW13" i="7"/>
  <c r="FZ13" i="7"/>
  <c r="GA13" i="7"/>
  <c r="GB13" i="7"/>
  <c r="GC13" i="7"/>
  <c r="GD13" i="7"/>
  <c r="GE13" i="7"/>
  <c r="GH13" i="7"/>
  <c r="GI13" i="7"/>
  <c r="GJ13" i="7"/>
  <c r="GK13" i="7"/>
  <c r="GL13" i="7"/>
  <c r="GM13" i="7"/>
  <c r="GP13" i="7"/>
  <c r="GQ13" i="7"/>
  <c r="GR13" i="7"/>
  <c r="GS13" i="7"/>
  <c r="GT13" i="7"/>
  <c r="GU13" i="7"/>
  <c r="FR14" i="7"/>
  <c r="FS14" i="7"/>
  <c r="FT14" i="7"/>
  <c r="FU14" i="7"/>
  <c r="FV14" i="7"/>
  <c r="FW14" i="7"/>
  <c r="FZ14" i="7"/>
  <c r="GA14" i="7"/>
  <c r="GB14" i="7"/>
  <c r="GC14" i="7"/>
  <c r="GD14" i="7"/>
  <c r="GE14" i="7"/>
  <c r="GH14" i="7"/>
  <c r="GI14" i="7"/>
  <c r="GJ14" i="7"/>
  <c r="GK14" i="7"/>
  <c r="GL14" i="7"/>
  <c r="GM14" i="7"/>
  <c r="GP14" i="7"/>
  <c r="GQ14" i="7"/>
  <c r="GR14" i="7"/>
  <c r="GS14" i="7"/>
  <c r="GT14" i="7"/>
  <c r="GU14" i="7"/>
  <c r="FR15" i="7"/>
  <c r="FS15" i="7"/>
  <c r="FT15" i="7"/>
  <c r="FU15" i="7"/>
  <c r="FV15" i="7"/>
  <c r="FW15" i="7"/>
  <c r="FZ15" i="7"/>
  <c r="GA15" i="7"/>
  <c r="GB15" i="7"/>
  <c r="GC15" i="7"/>
  <c r="GD15" i="7"/>
  <c r="GE15" i="7"/>
  <c r="GH15" i="7"/>
  <c r="GI15" i="7"/>
  <c r="GJ15" i="7"/>
  <c r="GK15" i="7"/>
  <c r="GL15" i="7"/>
  <c r="GM15" i="7"/>
  <c r="GP15" i="7"/>
  <c r="GQ15" i="7"/>
  <c r="GR15" i="7"/>
  <c r="GS15" i="7"/>
  <c r="GT15" i="7"/>
  <c r="GU15" i="7"/>
  <c r="FR16" i="7"/>
  <c r="FS16" i="7"/>
  <c r="FT16" i="7"/>
  <c r="FU16" i="7"/>
  <c r="FV16" i="7"/>
  <c r="FW16" i="7"/>
  <c r="FZ16" i="7"/>
  <c r="GA16" i="7"/>
  <c r="GB16" i="7"/>
  <c r="GC16" i="7"/>
  <c r="GD16" i="7"/>
  <c r="GE16" i="7"/>
  <c r="GH16" i="7"/>
  <c r="GI16" i="7"/>
  <c r="GJ16" i="7"/>
  <c r="GK16" i="7"/>
  <c r="GL16" i="7"/>
  <c r="GM16" i="7"/>
  <c r="GP16" i="7"/>
  <c r="GQ16" i="7"/>
  <c r="GR16" i="7"/>
  <c r="GS16" i="7"/>
  <c r="GT16" i="7"/>
  <c r="GU16" i="7"/>
  <c r="FR17" i="7"/>
  <c r="FS17" i="7"/>
  <c r="FT17" i="7"/>
  <c r="FU17" i="7"/>
  <c r="FV17" i="7"/>
  <c r="FW17" i="7"/>
  <c r="FZ17" i="7"/>
  <c r="GA17" i="7"/>
  <c r="GB17" i="7"/>
  <c r="GC17" i="7"/>
  <c r="GD17" i="7"/>
  <c r="GE17" i="7"/>
  <c r="GH17" i="7"/>
  <c r="GI17" i="7"/>
  <c r="GJ17" i="7"/>
  <c r="GK17" i="7"/>
  <c r="GL17" i="7"/>
  <c r="GM17" i="7"/>
  <c r="GP17" i="7"/>
  <c r="GQ17" i="7"/>
  <c r="GR17" i="7"/>
  <c r="GS17" i="7"/>
  <c r="GT17" i="7"/>
  <c r="GU17" i="7"/>
  <c r="FR18" i="7"/>
  <c r="FS18" i="7"/>
  <c r="FT18" i="7"/>
  <c r="FU18" i="7"/>
  <c r="FV18" i="7"/>
  <c r="FW18" i="7"/>
  <c r="FZ18" i="7"/>
  <c r="GA18" i="7"/>
  <c r="GB18" i="7"/>
  <c r="GC18" i="7"/>
  <c r="GD18" i="7"/>
  <c r="GE18" i="7"/>
  <c r="GH18" i="7"/>
  <c r="GI18" i="7"/>
  <c r="GJ18" i="7"/>
  <c r="GK18" i="7"/>
  <c r="GL18" i="7"/>
  <c r="GM18" i="7"/>
  <c r="GP18" i="7"/>
  <c r="GQ18" i="7"/>
  <c r="GR18" i="7"/>
  <c r="GS18" i="7"/>
  <c r="GT18" i="7"/>
  <c r="GU18" i="7"/>
  <c r="FR19" i="7"/>
  <c r="FS19" i="7"/>
  <c r="FT19" i="7"/>
  <c r="FU19" i="7"/>
  <c r="FV19" i="7"/>
  <c r="FW19" i="7"/>
  <c r="FZ19" i="7"/>
  <c r="GA19" i="7"/>
  <c r="GB19" i="7"/>
  <c r="GC19" i="7"/>
  <c r="GD19" i="7"/>
  <c r="GE19" i="7"/>
  <c r="GH19" i="7"/>
  <c r="GI19" i="7"/>
  <c r="GJ19" i="7"/>
  <c r="GK19" i="7"/>
  <c r="GL19" i="7"/>
  <c r="GM19" i="7"/>
  <c r="GP19" i="7"/>
  <c r="GQ19" i="7"/>
  <c r="GR19" i="7"/>
  <c r="GS19" i="7"/>
  <c r="GT19" i="7"/>
  <c r="GU19" i="7"/>
  <c r="FR20" i="7"/>
  <c r="FS20" i="7"/>
  <c r="FT20" i="7"/>
  <c r="FU20" i="7"/>
  <c r="FV20" i="7"/>
  <c r="FW20" i="7"/>
  <c r="FZ20" i="7"/>
  <c r="GA20" i="7"/>
  <c r="GB20" i="7"/>
  <c r="GC20" i="7"/>
  <c r="GD20" i="7"/>
  <c r="GE20" i="7"/>
  <c r="GH20" i="7"/>
  <c r="GI20" i="7"/>
  <c r="GJ20" i="7"/>
  <c r="GK20" i="7"/>
  <c r="GL20" i="7"/>
  <c r="GM20" i="7"/>
  <c r="GP20" i="7"/>
  <c r="GQ20" i="7"/>
  <c r="GR20" i="7"/>
  <c r="GS20" i="7"/>
  <c r="GT20" i="7"/>
  <c r="GU20" i="7"/>
  <c r="FR21" i="7"/>
  <c r="FS21" i="7"/>
  <c r="FT21" i="7"/>
  <c r="FU21" i="7"/>
  <c r="FV21" i="7"/>
  <c r="FW21" i="7"/>
  <c r="FZ21" i="7"/>
  <c r="GA21" i="7"/>
  <c r="GB21" i="7"/>
  <c r="GC21" i="7"/>
  <c r="GD21" i="7"/>
  <c r="GE21" i="7"/>
  <c r="GH21" i="7"/>
  <c r="GI21" i="7"/>
  <c r="GJ21" i="7"/>
  <c r="GK21" i="7"/>
  <c r="GL21" i="7"/>
  <c r="GM21" i="7"/>
  <c r="GP21" i="7"/>
  <c r="GQ21" i="7"/>
  <c r="GR21" i="7"/>
  <c r="GS21" i="7"/>
  <c r="GT21" i="7"/>
  <c r="GU21" i="7"/>
  <c r="FR22" i="7"/>
  <c r="FS22" i="7"/>
  <c r="FT22" i="7"/>
  <c r="FU22" i="7"/>
  <c r="FV22" i="7"/>
  <c r="FW22" i="7"/>
  <c r="FZ22" i="7"/>
  <c r="GA22" i="7"/>
  <c r="GB22" i="7"/>
  <c r="GC22" i="7"/>
  <c r="GD22" i="7"/>
  <c r="GE22" i="7"/>
  <c r="GH22" i="7"/>
  <c r="GI22" i="7"/>
  <c r="GJ22" i="7"/>
  <c r="GK22" i="7"/>
  <c r="GL22" i="7"/>
  <c r="GM22" i="7"/>
  <c r="GP22" i="7"/>
  <c r="GQ22" i="7"/>
  <c r="GR22" i="7"/>
  <c r="GS22" i="7"/>
  <c r="GT22" i="7"/>
  <c r="GU22" i="7"/>
  <c r="FR23" i="7"/>
  <c r="FS23" i="7"/>
  <c r="FT23" i="7"/>
  <c r="FU23" i="7"/>
  <c r="FV23" i="7"/>
  <c r="FW23" i="7"/>
  <c r="FZ23" i="7"/>
  <c r="GA23" i="7"/>
  <c r="GB23" i="7"/>
  <c r="GC23" i="7"/>
  <c r="GD23" i="7"/>
  <c r="GE23" i="7"/>
  <c r="GH23" i="7"/>
  <c r="GI23" i="7"/>
  <c r="GJ23" i="7"/>
  <c r="GK23" i="7"/>
  <c r="GL23" i="7"/>
  <c r="GM23" i="7"/>
  <c r="GP23" i="7"/>
  <c r="GQ23" i="7"/>
  <c r="GR23" i="7"/>
  <c r="GS23" i="7"/>
  <c r="GT23" i="7"/>
  <c r="GU23" i="7"/>
  <c r="FR24" i="7"/>
  <c r="FS24" i="7"/>
  <c r="FT24" i="7"/>
  <c r="FU24" i="7"/>
  <c r="FV24" i="7"/>
  <c r="FW24" i="7"/>
  <c r="FZ24" i="7"/>
  <c r="GA24" i="7"/>
  <c r="GB24" i="7"/>
  <c r="GC24" i="7"/>
  <c r="GD24" i="7"/>
  <c r="GE24" i="7"/>
  <c r="GH24" i="7"/>
  <c r="GI24" i="7"/>
  <c r="GJ24" i="7"/>
  <c r="GK24" i="7"/>
  <c r="GL24" i="7"/>
  <c r="GM24" i="7"/>
  <c r="GP24" i="7"/>
  <c r="GQ24" i="7"/>
  <c r="GR24" i="7"/>
  <c r="GS24" i="7"/>
  <c r="GT24" i="7"/>
  <c r="GU24" i="7"/>
  <c r="FR25" i="7"/>
  <c r="FS25" i="7"/>
  <c r="FT25" i="7"/>
  <c r="FU25" i="7"/>
  <c r="FV25" i="7"/>
  <c r="FW25" i="7"/>
  <c r="FZ25" i="7"/>
  <c r="GA25" i="7"/>
  <c r="GB25" i="7"/>
  <c r="GC25" i="7"/>
  <c r="GD25" i="7"/>
  <c r="GE25" i="7"/>
  <c r="GH25" i="7"/>
  <c r="GI25" i="7"/>
  <c r="GJ25" i="7"/>
  <c r="GK25" i="7"/>
  <c r="GL25" i="7"/>
  <c r="GM25" i="7"/>
  <c r="GP25" i="7"/>
  <c r="GQ25" i="7"/>
  <c r="GR25" i="7"/>
  <c r="GS25" i="7"/>
  <c r="GT25" i="7"/>
  <c r="GU25" i="7"/>
  <c r="FR26" i="7"/>
  <c r="FS26" i="7"/>
  <c r="FT26" i="7"/>
  <c r="FU26" i="7"/>
  <c r="FV26" i="7"/>
  <c r="FW26" i="7"/>
  <c r="FZ26" i="7"/>
  <c r="GA26" i="7"/>
  <c r="GB26" i="7"/>
  <c r="GC26" i="7"/>
  <c r="GD26" i="7"/>
  <c r="GE26" i="7"/>
  <c r="GH26" i="7"/>
  <c r="GI26" i="7"/>
  <c r="GJ26" i="7"/>
  <c r="GK26" i="7"/>
  <c r="GL26" i="7"/>
  <c r="GM26" i="7"/>
  <c r="GP26" i="7"/>
  <c r="GQ26" i="7"/>
  <c r="GR26" i="7"/>
  <c r="GS26" i="7"/>
  <c r="GT26" i="7"/>
  <c r="GU26" i="7"/>
  <c r="FR27" i="7"/>
  <c r="FS27" i="7"/>
  <c r="FT27" i="7"/>
  <c r="FU27" i="7"/>
  <c r="FV27" i="7"/>
  <c r="FW27" i="7"/>
  <c r="FZ27" i="7"/>
  <c r="GA27" i="7"/>
  <c r="GB27" i="7"/>
  <c r="GC27" i="7"/>
  <c r="GD27" i="7"/>
  <c r="GE27" i="7"/>
  <c r="GH27" i="7"/>
  <c r="GI27" i="7"/>
  <c r="GJ27" i="7"/>
  <c r="GK27" i="7"/>
  <c r="GL27" i="7"/>
  <c r="GM27" i="7"/>
  <c r="GP27" i="7"/>
  <c r="GQ27" i="7"/>
  <c r="GR27" i="7"/>
  <c r="GS27" i="7"/>
  <c r="GT27" i="7"/>
  <c r="GU27" i="7"/>
  <c r="FR28" i="7"/>
  <c r="FS28" i="7"/>
  <c r="FT28" i="7"/>
  <c r="FU28" i="7"/>
  <c r="FV28" i="7"/>
  <c r="FW28" i="7"/>
  <c r="FZ28" i="7"/>
  <c r="GA28" i="7"/>
  <c r="GB28" i="7"/>
  <c r="GC28" i="7"/>
  <c r="GD28" i="7"/>
  <c r="GE28" i="7"/>
  <c r="GH28" i="7"/>
  <c r="GI28" i="7"/>
  <c r="GJ28" i="7"/>
  <c r="GK28" i="7"/>
  <c r="GL28" i="7"/>
  <c r="GM28" i="7"/>
  <c r="GP28" i="7"/>
  <c r="GQ28" i="7"/>
  <c r="GR28" i="7"/>
  <c r="GS28" i="7"/>
  <c r="GT28" i="7"/>
  <c r="GU28" i="7"/>
  <c r="FR29" i="7"/>
  <c r="FS29" i="7"/>
  <c r="FT29" i="7"/>
  <c r="FU29" i="7"/>
  <c r="FV29" i="7"/>
  <c r="FW29" i="7"/>
  <c r="FZ29" i="7"/>
  <c r="GA29" i="7"/>
  <c r="GB29" i="7"/>
  <c r="GC29" i="7"/>
  <c r="GD29" i="7"/>
  <c r="GE29" i="7"/>
  <c r="GH29" i="7"/>
  <c r="GI29" i="7"/>
  <c r="GJ29" i="7"/>
  <c r="GK29" i="7"/>
  <c r="GL29" i="7"/>
  <c r="GM29" i="7"/>
  <c r="GP29" i="7"/>
  <c r="GQ29" i="7"/>
  <c r="GR29" i="7"/>
  <c r="GS29" i="7"/>
  <c r="GT29" i="7"/>
  <c r="GU29" i="7"/>
  <c r="FR30" i="7"/>
  <c r="FS30" i="7"/>
  <c r="FT30" i="7"/>
  <c r="FU30" i="7"/>
  <c r="FV30" i="7"/>
  <c r="FW30" i="7"/>
  <c r="FZ30" i="7"/>
  <c r="GA30" i="7"/>
  <c r="GB30" i="7"/>
  <c r="GC30" i="7"/>
  <c r="GD30" i="7"/>
  <c r="GE30" i="7"/>
  <c r="GH30" i="7"/>
  <c r="GI30" i="7"/>
  <c r="GJ30" i="7"/>
  <c r="GK30" i="7"/>
  <c r="GL30" i="7"/>
  <c r="GM30" i="7"/>
  <c r="GP30" i="7"/>
  <c r="GQ30" i="7"/>
  <c r="GR30" i="7"/>
  <c r="GS30" i="7"/>
  <c r="GT30" i="7"/>
  <c r="GU30" i="7"/>
  <c r="FR31" i="7"/>
  <c r="FS31" i="7"/>
  <c r="FT31" i="7"/>
  <c r="FU31" i="7"/>
  <c r="FV31" i="7"/>
  <c r="FW31" i="7"/>
  <c r="FZ31" i="7"/>
  <c r="GA31" i="7"/>
  <c r="GB31" i="7"/>
  <c r="GC31" i="7"/>
  <c r="GD31" i="7"/>
  <c r="GE31" i="7"/>
  <c r="GH31" i="7"/>
  <c r="GI31" i="7"/>
  <c r="GJ31" i="7"/>
  <c r="GK31" i="7"/>
  <c r="GL31" i="7"/>
  <c r="GM31" i="7"/>
  <c r="GP31" i="7"/>
  <c r="GQ31" i="7"/>
  <c r="GR31" i="7"/>
  <c r="GS31" i="7"/>
  <c r="GT31" i="7"/>
  <c r="GU31" i="7"/>
  <c r="FR32" i="7"/>
  <c r="FS32" i="7"/>
  <c r="FT32" i="7"/>
  <c r="FU32" i="7"/>
  <c r="FV32" i="7"/>
  <c r="FW32" i="7"/>
  <c r="FZ32" i="7"/>
  <c r="GA32" i="7"/>
  <c r="GB32" i="7"/>
  <c r="GC32" i="7"/>
  <c r="GD32" i="7"/>
  <c r="GE32" i="7"/>
  <c r="GH32" i="7"/>
  <c r="GI32" i="7"/>
  <c r="GJ32" i="7"/>
  <c r="GK32" i="7"/>
  <c r="GL32" i="7"/>
  <c r="GM32" i="7"/>
  <c r="GP32" i="7"/>
  <c r="GQ32" i="7"/>
  <c r="GR32" i="7"/>
  <c r="GS32" i="7"/>
  <c r="GT32" i="7"/>
  <c r="GU32" i="7"/>
  <c r="FR33" i="7"/>
  <c r="FS33" i="7"/>
  <c r="FT33" i="7"/>
  <c r="FU33" i="7"/>
  <c r="FV33" i="7"/>
  <c r="FW33" i="7"/>
  <c r="FZ33" i="7"/>
  <c r="GA33" i="7"/>
  <c r="GB33" i="7"/>
  <c r="GC33" i="7"/>
  <c r="GD33" i="7"/>
  <c r="GE33" i="7"/>
  <c r="GH33" i="7"/>
  <c r="GI33" i="7"/>
  <c r="GJ33" i="7"/>
  <c r="GK33" i="7"/>
  <c r="GL33" i="7"/>
  <c r="GM33" i="7"/>
  <c r="GP33" i="7"/>
  <c r="GQ33" i="7"/>
  <c r="GR33" i="7"/>
  <c r="GS33" i="7"/>
  <c r="GT33" i="7"/>
  <c r="GU33" i="7"/>
  <c r="FR34" i="7"/>
  <c r="FS34" i="7"/>
  <c r="FT34" i="7"/>
  <c r="FU34" i="7"/>
  <c r="FV34" i="7"/>
  <c r="FW34" i="7"/>
  <c r="FZ34" i="7"/>
  <c r="GA34" i="7"/>
  <c r="GB34" i="7"/>
  <c r="GC34" i="7"/>
  <c r="GD34" i="7"/>
  <c r="GE34" i="7"/>
  <c r="GH34" i="7"/>
  <c r="GI34" i="7"/>
  <c r="GJ34" i="7"/>
  <c r="GK34" i="7"/>
  <c r="GL34" i="7"/>
  <c r="GM34" i="7"/>
  <c r="GP34" i="7"/>
  <c r="GQ34" i="7"/>
  <c r="GR34" i="7"/>
  <c r="GS34" i="7"/>
  <c r="GT34" i="7"/>
  <c r="GU34" i="7"/>
  <c r="FR35" i="7"/>
  <c r="FS35" i="7"/>
  <c r="FT35" i="7"/>
  <c r="FU35" i="7"/>
  <c r="FV35" i="7"/>
  <c r="FW35" i="7"/>
  <c r="FZ35" i="7"/>
  <c r="GA35" i="7"/>
  <c r="GB35" i="7"/>
  <c r="GC35" i="7"/>
  <c r="GD35" i="7"/>
  <c r="GE35" i="7"/>
  <c r="GH35" i="7"/>
  <c r="GI35" i="7"/>
  <c r="GJ35" i="7"/>
  <c r="GK35" i="7"/>
  <c r="GL35" i="7"/>
  <c r="GM35" i="7"/>
  <c r="GP35" i="7"/>
  <c r="GQ35" i="7"/>
  <c r="GR35" i="7"/>
  <c r="GS35" i="7"/>
  <c r="GT35" i="7"/>
  <c r="GU35" i="7"/>
  <c r="FR36" i="7"/>
  <c r="FS36" i="7"/>
  <c r="FT36" i="7"/>
  <c r="FU36" i="7"/>
  <c r="FV36" i="7"/>
  <c r="FW36" i="7"/>
  <c r="FZ36" i="7"/>
  <c r="GA36" i="7"/>
  <c r="GB36" i="7"/>
  <c r="GC36" i="7"/>
  <c r="GD36" i="7"/>
  <c r="GE36" i="7"/>
  <c r="GH36" i="7"/>
  <c r="GI36" i="7"/>
  <c r="GJ36" i="7"/>
  <c r="GK36" i="7"/>
  <c r="GL36" i="7"/>
  <c r="GM36" i="7"/>
  <c r="GP36" i="7"/>
  <c r="GQ36" i="7"/>
  <c r="GR36" i="7"/>
  <c r="GS36" i="7"/>
  <c r="GT36" i="7"/>
  <c r="GU36" i="7"/>
  <c r="FR37" i="7"/>
  <c r="FS37" i="7"/>
  <c r="FT37" i="7"/>
  <c r="FU37" i="7"/>
  <c r="FV37" i="7"/>
  <c r="FW37" i="7"/>
  <c r="FZ37" i="7"/>
  <c r="GA37" i="7"/>
  <c r="GB37" i="7"/>
  <c r="GC37" i="7"/>
  <c r="GD37" i="7"/>
  <c r="GE37" i="7"/>
  <c r="GH37" i="7"/>
  <c r="GI37" i="7"/>
  <c r="GJ37" i="7"/>
  <c r="GK37" i="7"/>
  <c r="GL37" i="7"/>
  <c r="GM37" i="7"/>
  <c r="GP37" i="7"/>
  <c r="GQ37" i="7"/>
  <c r="GR37" i="7"/>
  <c r="GS37" i="7"/>
  <c r="GT37" i="7"/>
  <c r="GU37" i="7"/>
  <c r="FR38" i="7"/>
  <c r="FS38" i="7"/>
  <c r="FT38" i="7"/>
  <c r="FU38" i="7"/>
  <c r="FV38" i="7"/>
  <c r="FW38" i="7"/>
  <c r="FZ38" i="7"/>
  <c r="GA38" i="7"/>
  <c r="GB38" i="7"/>
  <c r="GC38" i="7"/>
  <c r="GD38" i="7"/>
  <c r="GE38" i="7"/>
  <c r="GH38" i="7"/>
  <c r="GI38" i="7"/>
  <c r="GJ38" i="7"/>
  <c r="GK38" i="7"/>
  <c r="GL38" i="7"/>
  <c r="GM38" i="7"/>
  <c r="GP38" i="7"/>
  <c r="GQ38" i="7"/>
  <c r="GR38" i="7"/>
  <c r="GS38" i="7"/>
  <c r="GT38" i="7"/>
  <c r="GU38" i="7"/>
  <c r="FR39" i="7"/>
  <c r="FS39" i="7"/>
  <c r="FT39" i="7"/>
  <c r="FU39" i="7"/>
  <c r="FV39" i="7"/>
  <c r="FW39" i="7"/>
  <c r="FZ39" i="7"/>
  <c r="GA39" i="7"/>
  <c r="GB39" i="7"/>
  <c r="GC39" i="7"/>
  <c r="GD39" i="7"/>
  <c r="GE39" i="7"/>
  <c r="GH39" i="7"/>
  <c r="GI39" i="7"/>
  <c r="GJ39" i="7"/>
  <c r="GK39" i="7"/>
  <c r="GL39" i="7"/>
  <c r="GM39" i="7"/>
  <c r="GP39" i="7"/>
  <c r="GQ39" i="7"/>
  <c r="GR39" i="7"/>
  <c r="GS39" i="7"/>
  <c r="GT39" i="7"/>
  <c r="GU39" i="7"/>
  <c r="GA9" i="7"/>
  <c r="GA40" i="7" s="1"/>
  <c r="GB9" i="7"/>
  <c r="GB40" i="7" s="1"/>
  <c r="GC9" i="7"/>
  <c r="GC40" i="7" s="1"/>
  <c r="GD9" i="7"/>
  <c r="GD40" i="7" s="1"/>
  <c r="GE9" i="7"/>
  <c r="GE40" i="7" s="1"/>
  <c r="GH9" i="7"/>
  <c r="GH40" i="7" s="1"/>
  <c r="GI9" i="7"/>
  <c r="GI40" i="7" s="1"/>
  <c r="GJ9" i="7"/>
  <c r="GJ40" i="7" s="1"/>
  <c r="GK9" i="7"/>
  <c r="GK40" i="7" s="1"/>
  <c r="GL9" i="7"/>
  <c r="GL40" i="7" s="1"/>
  <c r="GM9" i="7"/>
  <c r="GM40" i="7" s="1"/>
  <c r="GP9" i="7"/>
  <c r="GP40" i="7" s="1"/>
  <c r="GQ9" i="7"/>
  <c r="GQ40" i="7" s="1"/>
  <c r="GR9" i="7"/>
  <c r="GR40" i="7" s="1"/>
  <c r="GS9" i="7"/>
  <c r="GS40" i="7" s="1"/>
  <c r="GT9" i="7"/>
  <c r="GT40" i="7" s="1"/>
  <c r="GU9" i="7"/>
  <c r="GU40" i="7" s="1"/>
  <c r="FZ9" i="7"/>
  <c r="FZ40" i="7" s="1"/>
  <c r="FW9" i="7"/>
  <c r="FW40" i="7" s="1"/>
  <c r="FS9" i="7"/>
  <c r="FS40" i="7" s="1"/>
  <c r="FT9" i="7"/>
  <c r="FT40" i="7" s="1"/>
  <c r="FU9" i="7"/>
  <c r="FU40" i="7" s="1"/>
  <c r="FV9" i="7"/>
  <c r="FV40" i="7" s="1"/>
  <c r="FR9" i="7"/>
  <c r="FR40" i="7" s="1"/>
  <c r="FQ39" i="7"/>
  <c r="FP39" i="7"/>
  <c r="EI39" i="7"/>
  <c r="EH39" i="7"/>
  <c r="EI38" i="7"/>
  <c r="EH38" i="7"/>
  <c r="EI37" i="7"/>
  <c r="EH37" i="7"/>
  <c r="EI36" i="7"/>
  <c r="EH36" i="7"/>
  <c r="EI35" i="7"/>
  <c r="EH35" i="7"/>
  <c r="EI34" i="7"/>
  <c r="EH34" i="7"/>
  <c r="EI33" i="7"/>
  <c r="EH33" i="7"/>
  <c r="EI32" i="7"/>
  <c r="EH32" i="7"/>
  <c r="EI31" i="7"/>
  <c r="EH31" i="7"/>
  <c r="EI30" i="7"/>
  <c r="EH30" i="7"/>
  <c r="EI29" i="7"/>
  <c r="EH29" i="7"/>
  <c r="EI28" i="7"/>
  <c r="EH28" i="7"/>
  <c r="EI27" i="7"/>
  <c r="EH27" i="7"/>
  <c r="EI26" i="7"/>
  <c r="EH26" i="7"/>
  <c r="EI25" i="7"/>
  <c r="EH25" i="7"/>
  <c r="EI24" i="7"/>
  <c r="EH24" i="7"/>
  <c r="EI23" i="7"/>
  <c r="EH23" i="7"/>
  <c r="EI22" i="7"/>
  <c r="EH22" i="7"/>
  <c r="EI21" i="7"/>
  <c r="EH21" i="7"/>
  <c r="EI20" i="7"/>
  <c r="EH20" i="7"/>
  <c r="EI19" i="7"/>
  <c r="EH19" i="7"/>
  <c r="EI18" i="7"/>
  <c r="EH18" i="7"/>
  <c r="EI17" i="7"/>
  <c r="EH17" i="7"/>
  <c r="EI16" i="7"/>
  <c r="EH16" i="7"/>
  <c r="EI14" i="7"/>
  <c r="EH14" i="7"/>
  <c r="EI13" i="7"/>
  <c r="EH13" i="7"/>
  <c r="EI12" i="7"/>
  <c r="EH12" i="7"/>
  <c r="EI11" i="7"/>
  <c r="EH11" i="7"/>
  <c r="EI10" i="7"/>
  <c r="EH10" i="7"/>
  <c r="EI9" i="7"/>
  <c r="EH9" i="7"/>
  <c r="AK39" i="7"/>
  <c r="AJ39" i="7"/>
  <c r="BS39" i="7"/>
  <c r="BR39" i="7"/>
  <c r="CW40" i="7"/>
  <c r="CV40" i="7"/>
  <c r="CU40" i="7"/>
  <c r="CT40" i="7"/>
  <c r="CS40" i="7"/>
  <c r="CR40" i="7"/>
  <c r="CO40" i="7"/>
  <c r="CN40" i="7"/>
  <c r="CM40" i="7"/>
  <c r="CL40" i="7"/>
  <c r="CK40" i="7"/>
  <c r="CJ40" i="7"/>
  <c r="CG40" i="7"/>
  <c r="CF40" i="7"/>
  <c r="CE40" i="7"/>
  <c r="CD40" i="7"/>
  <c r="CC40" i="7"/>
  <c r="CB40" i="7"/>
  <c r="BY40" i="7"/>
  <c r="BX40" i="7"/>
  <c r="BW40" i="7"/>
  <c r="BV40" i="7"/>
  <c r="BU40" i="7"/>
  <c r="BT40" i="7"/>
  <c r="FM40" i="7"/>
  <c r="FL40" i="7"/>
  <c r="FK40" i="7"/>
  <c r="FJ40" i="7"/>
  <c r="FI40" i="7"/>
  <c r="FH40" i="7"/>
  <c r="FE40" i="7"/>
  <c r="FD40" i="7"/>
  <c r="FC40" i="7"/>
  <c r="FB40" i="7"/>
  <c r="FA40" i="7"/>
  <c r="EZ40" i="7"/>
  <c r="EW40" i="7"/>
  <c r="EV40" i="7"/>
  <c r="EU40" i="7"/>
  <c r="ET40" i="7"/>
  <c r="ES40" i="7"/>
  <c r="ER40" i="7"/>
  <c r="EO40" i="7"/>
  <c r="EN40" i="7"/>
  <c r="EM40" i="7"/>
  <c r="EL40" i="7"/>
  <c r="EK40" i="7"/>
  <c r="EJ40" i="7"/>
  <c r="EE40" i="7"/>
  <c r="ED40" i="7"/>
  <c r="EC40" i="7"/>
  <c r="EB40" i="7"/>
  <c r="EA40" i="7"/>
  <c r="DZ40" i="7"/>
  <c r="DW40" i="7"/>
  <c r="DV40" i="7"/>
  <c r="DU40" i="7"/>
  <c r="DT40" i="7"/>
  <c r="DS40" i="7"/>
  <c r="DR40" i="7"/>
  <c r="DO40" i="7"/>
  <c r="DN40" i="7"/>
  <c r="DM40" i="7"/>
  <c r="DL40" i="7"/>
  <c r="DK40" i="7"/>
  <c r="DJ40" i="7"/>
  <c r="DI40" i="7"/>
  <c r="DG40" i="7"/>
  <c r="DF40" i="7"/>
  <c r="DE40" i="7"/>
  <c r="DD40" i="7"/>
  <c r="DC40" i="7"/>
  <c r="DB40" i="7"/>
  <c r="BO40" i="7"/>
  <c r="BN40" i="7"/>
  <c r="BM40" i="7"/>
  <c r="BL40" i="7"/>
  <c r="BK40" i="7"/>
  <c r="BJ40" i="7"/>
  <c r="BG40" i="7"/>
  <c r="BF40" i="7"/>
  <c r="BE40" i="7"/>
  <c r="BD40" i="7"/>
  <c r="BC40" i="7"/>
  <c r="BB40" i="7"/>
  <c r="AY40" i="7"/>
  <c r="AX40" i="7"/>
  <c r="AW40" i="7"/>
  <c r="AV40" i="7"/>
  <c r="AU40" i="7"/>
  <c r="AT40" i="7"/>
  <c r="AQ40" i="7"/>
  <c r="AP40" i="7"/>
  <c r="AO40" i="7"/>
  <c r="AN40" i="7"/>
  <c r="AM40" i="7"/>
  <c r="AL40" i="7"/>
  <c r="AG40" i="7"/>
  <c r="AF40" i="7"/>
  <c r="AE40" i="7"/>
  <c r="AD40" i="7"/>
  <c r="AC40" i="7"/>
  <c r="AB40" i="7"/>
  <c r="Y40" i="7"/>
  <c r="X40" i="7"/>
  <c r="W40" i="7"/>
  <c r="V40" i="7"/>
  <c r="U40" i="7"/>
  <c r="T40" i="7"/>
  <c r="Q40" i="7"/>
  <c r="P40" i="7"/>
  <c r="O40" i="7"/>
  <c r="N40" i="7"/>
  <c r="M40" i="7"/>
  <c r="L40" i="7"/>
  <c r="I40" i="7"/>
  <c r="H40" i="7"/>
  <c r="G40" i="7"/>
  <c r="F40" i="7"/>
  <c r="E40" i="7"/>
  <c r="D40" i="7"/>
  <c r="BZ39" i="7"/>
  <c r="CY39" i="7"/>
  <c r="GW39" i="7" s="1"/>
  <c r="CX39" i="7"/>
  <c r="GV39" i="7" s="1"/>
  <c r="CQ39" i="7"/>
  <c r="GO39" i="7" s="1"/>
  <c r="CP39" i="7"/>
  <c r="GN39" i="7" s="1"/>
  <c r="CI39" i="7"/>
  <c r="GG39" i="7" s="1"/>
  <c r="CH39" i="7"/>
  <c r="GF39" i="7" s="1"/>
  <c r="CA39" i="7"/>
  <c r="DA39" i="7" s="1"/>
  <c r="F78" i="3"/>
  <c r="AR9" i="7"/>
  <c r="AI9" i="7"/>
  <c r="GW9" i="7" s="1"/>
  <c r="AH9" i="7"/>
  <c r="GV9" i="7" s="1"/>
  <c r="FO38" i="7"/>
  <c r="FN38" i="7"/>
  <c r="FO37" i="7"/>
  <c r="FN37" i="7"/>
  <c r="FO36" i="7"/>
  <c r="FN36" i="7"/>
  <c r="FO35" i="7"/>
  <c r="FN35" i="7"/>
  <c r="FO34" i="7"/>
  <c r="FN34" i="7"/>
  <c r="FO33" i="7"/>
  <c r="FN33" i="7"/>
  <c r="FO32" i="7"/>
  <c r="FN32" i="7"/>
  <c r="FO31" i="7"/>
  <c r="FN31" i="7"/>
  <c r="FO30" i="7"/>
  <c r="FN30" i="7"/>
  <c r="FO29" i="7"/>
  <c r="FN29" i="7"/>
  <c r="FO28" i="7"/>
  <c r="FN28" i="7"/>
  <c r="FO27" i="7"/>
  <c r="FN27" i="7"/>
  <c r="FO26" i="7"/>
  <c r="FN26" i="7"/>
  <c r="FO25" i="7"/>
  <c r="FN25" i="7"/>
  <c r="FO24" i="7"/>
  <c r="FN24" i="7"/>
  <c r="FO23" i="7"/>
  <c r="FN23" i="7"/>
  <c r="FO22" i="7"/>
  <c r="FN22" i="7"/>
  <c r="FO21" i="7"/>
  <c r="FN21" i="7"/>
  <c r="FO20" i="7"/>
  <c r="FN20" i="7"/>
  <c r="FO19" i="7"/>
  <c r="FN19" i="7"/>
  <c r="FO18" i="7"/>
  <c r="FN18" i="7"/>
  <c r="FO17" i="7"/>
  <c r="FN17" i="7"/>
  <c r="FO16" i="7"/>
  <c r="FN16" i="7"/>
  <c r="FO15" i="7"/>
  <c r="FN15" i="7"/>
  <c r="FO14" i="7"/>
  <c r="FN14" i="7"/>
  <c r="FO13" i="7"/>
  <c r="FN13" i="7"/>
  <c r="FO12" i="7"/>
  <c r="FN12" i="7"/>
  <c r="FO11" i="7"/>
  <c r="FN11" i="7"/>
  <c r="FO10" i="7"/>
  <c r="FN10" i="7"/>
  <c r="FO9" i="7"/>
  <c r="FO40" i="7" s="1"/>
  <c r="FN9" i="7"/>
  <c r="FN40" i="7" s="1"/>
  <c r="FG38" i="7"/>
  <c r="FF38" i="7"/>
  <c r="FG37" i="7"/>
  <c r="FF37" i="7"/>
  <c r="FG36" i="7"/>
  <c r="FF36" i="7"/>
  <c r="FG35" i="7"/>
  <c r="FF35" i="7"/>
  <c r="FG34" i="7"/>
  <c r="FF34" i="7"/>
  <c r="FG33" i="7"/>
  <c r="FF33" i="7"/>
  <c r="FG32" i="7"/>
  <c r="FF32" i="7"/>
  <c r="FG31" i="7"/>
  <c r="FF31" i="7"/>
  <c r="FG30" i="7"/>
  <c r="FF30" i="7"/>
  <c r="FG29" i="7"/>
  <c r="FF29" i="7"/>
  <c r="FG28" i="7"/>
  <c r="FF28" i="7"/>
  <c r="FG27" i="7"/>
  <c r="FF27" i="7"/>
  <c r="FG26" i="7"/>
  <c r="FF26" i="7"/>
  <c r="FG25" i="7"/>
  <c r="FF25" i="7"/>
  <c r="FG24" i="7"/>
  <c r="FF24" i="7"/>
  <c r="FG23" i="7"/>
  <c r="FF23" i="7"/>
  <c r="FG22" i="7"/>
  <c r="FF22" i="7"/>
  <c r="FG21" i="7"/>
  <c r="FF21" i="7"/>
  <c r="FG20" i="7"/>
  <c r="FF20" i="7"/>
  <c r="FG19" i="7"/>
  <c r="FF19" i="7"/>
  <c r="FG18" i="7"/>
  <c r="FF18" i="7"/>
  <c r="FG17" i="7"/>
  <c r="FF17" i="7"/>
  <c r="FG16" i="7"/>
  <c r="FF16" i="7"/>
  <c r="FG15" i="7"/>
  <c r="FF15" i="7"/>
  <c r="FG14" i="7"/>
  <c r="FF14" i="7"/>
  <c r="FG13" i="7"/>
  <c r="FF13" i="7"/>
  <c r="FG12" i="7"/>
  <c r="FF12" i="7"/>
  <c r="FG11" i="7"/>
  <c r="FF11" i="7"/>
  <c r="FG10" i="7"/>
  <c r="FF10" i="7"/>
  <c r="FG9" i="7"/>
  <c r="FG40" i="7" s="1"/>
  <c r="FF9" i="7"/>
  <c r="FF40" i="7" s="1"/>
  <c r="EY38" i="7"/>
  <c r="EX38" i="7"/>
  <c r="EY37" i="7"/>
  <c r="EX37" i="7"/>
  <c r="EY36" i="7"/>
  <c r="EX36" i="7"/>
  <c r="EY35" i="7"/>
  <c r="EX35" i="7"/>
  <c r="EY34" i="7"/>
  <c r="EX34" i="7"/>
  <c r="EY33" i="7"/>
  <c r="EX33" i="7"/>
  <c r="EY32" i="7"/>
  <c r="EX32" i="7"/>
  <c r="EY31" i="7"/>
  <c r="EX31" i="7"/>
  <c r="EY30" i="7"/>
  <c r="EX30" i="7"/>
  <c r="EY29" i="7"/>
  <c r="EX29" i="7"/>
  <c r="EY28" i="7"/>
  <c r="EX28" i="7"/>
  <c r="EY27" i="7"/>
  <c r="EX27" i="7"/>
  <c r="EY26" i="7"/>
  <c r="EX26" i="7"/>
  <c r="EY25" i="7"/>
  <c r="EX25" i="7"/>
  <c r="EY24" i="7"/>
  <c r="EX24" i="7"/>
  <c r="EY23" i="7"/>
  <c r="EX23" i="7"/>
  <c r="EY22" i="7"/>
  <c r="EX22" i="7"/>
  <c r="EY21" i="7"/>
  <c r="EX21" i="7"/>
  <c r="EY20" i="7"/>
  <c r="EX20" i="7"/>
  <c r="EY19" i="7"/>
  <c r="EX19" i="7"/>
  <c r="EY18" i="7"/>
  <c r="EX18" i="7"/>
  <c r="EY17" i="7"/>
  <c r="EX17" i="7"/>
  <c r="EY16" i="7"/>
  <c r="EX16" i="7"/>
  <c r="EY15" i="7"/>
  <c r="EX15" i="7"/>
  <c r="EY14" i="7"/>
  <c r="EX14" i="7"/>
  <c r="EY13" i="7"/>
  <c r="EX13" i="7"/>
  <c r="EY12" i="7"/>
  <c r="EX12" i="7"/>
  <c r="EY11" i="7"/>
  <c r="EX11" i="7"/>
  <c r="EY10" i="7"/>
  <c r="EX10" i="7"/>
  <c r="EY9" i="7"/>
  <c r="EY40" i="7" s="1"/>
  <c r="EX9" i="7"/>
  <c r="EX40" i="7" s="1"/>
  <c r="EQ38" i="7"/>
  <c r="FQ38" i="7" s="1"/>
  <c r="EP38" i="7"/>
  <c r="FP38" i="7" s="1"/>
  <c r="EQ37" i="7"/>
  <c r="FQ37" i="7" s="1"/>
  <c r="EP37" i="7"/>
  <c r="FP37" i="7" s="1"/>
  <c r="EQ36" i="7"/>
  <c r="FQ36" i="7" s="1"/>
  <c r="EP36" i="7"/>
  <c r="FP36" i="7" s="1"/>
  <c r="EQ35" i="7"/>
  <c r="FQ35" i="7" s="1"/>
  <c r="EP35" i="7"/>
  <c r="FP35" i="7" s="1"/>
  <c r="EQ34" i="7"/>
  <c r="FQ34" i="7" s="1"/>
  <c r="EP34" i="7"/>
  <c r="FP34" i="7" s="1"/>
  <c r="EQ33" i="7"/>
  <c r="FQ33" i="7" s="1"/>
  <c r="EP33" i="7"/>
  <c r="FP33" i="7" s="1"/>
  <c r="EQ32" i="7"/>
  <c r="FQ32" i="7" s="1"/>
  <c r="EP32" i="7"/>
  <c r="FP32" i="7" s="1"/>
  <c r="EQ31" i="7"/>
  <c r="FQ31" i="7" s="1"/>
  <c r="EP31" i="7"/>
  <c r="FP31" i="7" s="1"/>
  <c r="EQ30" i="7"/>
  <c r="FQ30" i="7" s="1"/>
  <c r="EP30" i="7"/>
  <c r="FP30" i="7" s="1"/>
  <c r="EQ29" i="7"/>
  <c r="FQ29" i="7" s="1"/>
  <c r="EP29" i="7"/>
  <c r="FP29" i="7" s="1"/>
  <c r="EQ28" i="7"/>
  <c r="FQ28" i="7" s="1"/>
  <c r="EP28" i="7"/>
  <c r="FP28" i="7" s="1"/>
  <c r="EQ27" i="7"/>
  <c r="FQ27" i="7" s="1"/>
  <c r="EP27" i="7"/>
  <c r="FP27" i="7" s="1"/>
  <c r="EQ26" i="7"/>
  <c r="FQ26" i="7" s="1"/>
  <c r="EP26" i="7"/>
  <c r="FP26" i="7" s="1"/>
  <c r="EQ25" i="7"/>
  <c r="FQ25" i="7" s="1"/>
  <c r="EP25" i="7"/>
  <c r="FP25" i="7" s="1"/>
  <c r="EQ24" i="7"/>
  <c r="FQ24" i="7" s="1"/>
  <c r="EP24" i="7"/>
  <c r="FP24" i="7" s="1"/>
  <c r="EQ23" i="7"/>
  <c r="FQ23" i="7" s="1"/>
  <c r="EP23" i="7"/>
  <c r="FP23" i="7" s="1"/>
  <c r="EQ22" i="7"/>
  <c r="FQ22" i="7" s="1"/>
  <c r="EP22" i="7"/>
  <c r="FP22" i="7" s="1"/>
  <c r="EQ21" i="7"/>
  <c r="FQ21" i="7" s="1"/>
  <c r="EP21" i="7"/>
  <c r="FP21" i="7" s="1"/>
  <c r="EQ20" i="7"/>
  <c r="FQ20" i="7" s="1"/>
  <c r="EP20" i="7"/>
  <c r="FP20" i="7" s="1"/>
  <c r="EQ19" i="7"/>
  <c r="FQ19" i="7" s="1"/>
  <c r="EP19" i="7"/>
  <c r="FP19" i="7" s="1"/>
  <c r="EQ18" i="7"/>
  <c r="FQ18" i="7" s="1"/>
  <c r="EP18" i="7"/>
  <c r="FP18" i="7" s="1"/>
  <c r="EQ17" i="7"/>
  <c r="FQ17" i="7" s="1"/>
  <c r="EP17" i="7"/>
  <c r="FP17" i="7" s="1"/>
  <c r="EQ16" i="7"/>
  <c r="FQ16" i="7" s="1"/>
  <c r="EP16" i="7"/>
  <c r="FP16" i="7" s="1"/>
  <c r="EQ15" i="7"/>
  <c r="FQ15" i="7" s="1"/>
  <c r="EP15" i="7"/>
  <c r="FP15" i="7" s="1"/>
  <c r="EQ14" i="7"/>
  <c r="FQ14" i="7" s="1"/>
  <c r="EP14" i="7"/>
  <c r="FP14" i="7" s="1"/>
  <c r="EQ13" i="7"/>
  <c r="FQ13" i="7" s="1"/>
  <c r="EP13" i="7"/>
  <c r="FP13" i="7" s="1"/>
  <c r="EQ12" i="7"/>
  <c r="FQ12" i="7" s="1"/>
  <c r="EP12" i="7"/>
  <c r="FP12" i="7" s="1"/>
  <c r="EQ11" i="7"/>
  <c r="FQ11" i="7" s="1"/>
  <c r="EP11" i="7"/>
  <c r="FP11" i="7" s="1"/>
  <c r="EQ10" i="7"/>
  <c r="FQ10" i="7" s="1"/>
  <c r="EP10" i="7"/>
  <c r="FP10" i="7" s="1"/>
  <c r="EQ9" i="7"/>
  <c r="EP9" i="7"/>
  <c r="EG15" i="7"/>
  <c r="EG40" i="7" s="1"/>
  <c r="EF15" i="7"/>
  <c r="EF40" i="7" s="1"/>
  <c r="DY15" i="7"/>
  <c r="DY40" i="7" s="1"/>
  <c r="DX15" i="7"/>
  <c r="DX40" i="7" s="1"/>
  <c r="DQ15" i="7"/>
  <c r="DP15" i="7"/>
  <c r="DP40" i="7" s="1"/>
  <c r="DH15" i="7"/>
  <c r="DH40" i="7" s="1"/>
  <c r="CY38" i="7"/>
  <c r="CX38" i="7"/>
  <c r="CY37" i="7"/>
  <c r="CX37" i="7"/>
  <c r="CY36" i="7"/>
  <c r="CX36" i="7"/>
  <c r="CY35" i="7"/>
  <c r="CX35" i="7"/>
  <c r="CY34" i="7"/>
  <c r="CX34" i="7"/>
  <c r="CY33" i="7"/>
  <c r="CX33" i="7"/>
  <c r="CY32" i="7"/>
  <c r="CX32" i="7"/>
  <c r="CY31" i="7"/>
  <c r="CX31" i="7"/>
  <c r="CY30" i="7"/>
  <c r="CX30" i="7"/>
  <c r="CY29" i="7"/>
  <c r="CX29" i="7"/>
  <c r="CY28" i="7"/>
  <c r="CX28" i="7"/>
  <c r="CY27" i="7"/>
  <c r="CX27" i="7"/>
  <c r="CY26" i="7"/>
  <c r="CX26" i="7"/>
  <c r="CY25" i="7"/>
  <c r="CX25" i="7"/>
  <c r="CY24" i="7"/>
  <c r="CX24" i="7"/>
  <c r="CY23" i="7"/>
  <c r="CX23" i="7"/>
  <c r="CY22" i="7"/>
  <c r="CX22" i="7"/>
  <c r="CY21" i="7"/>
  <c r="CX21" i="7"/>
  <c r="CY20" i="7"/>
  <c r="CX20" i="7"/>
  <c r="CY19" i="7"/>
  <c r="CX19" i="7"/>
  <c r="CY18" i="7"/>
  <c r="CX18" i="7"/>
  <c r="CY17" i="7"/>
  <c r="CX17" i="7"/>
  <c r="CY16" i="7"/>
  <c r="CX16" i="7"/>
  <c r="CY15" i="7"/>
  <c r="CX15" i="7"/>
  <c r="CY14" i="7"/>
  <c r="CX14" i="7"/>
  <c r="CY13" i="7"/>
  <c r="CX13" i="7"/>
  <c r="CY12" i="7"/>
  <c r="CX12" i="7"/>
  <c r="CY11" i="7"/>
  <c r="CX11" i="7"/>
  <c r="CY10" i="7"/>
  <c r="CX10" i="7"/>
  <c r="CY9" i="7"/>
  <c r="CX9" i="7"/>
  <c r="CQ38" i="7"/>
  <c r="CP38" i="7"/>
  <c r="CQ37" i="7"/>
  <c r="CP37" i="7"/>
  <c r="CQ36" i="7"/>
  <c r="CP36" i="7"/>
  <c r="CQ35" i="7"/>
  <c r="CP35" i="7"/>
  <c r="CQ34" i="7"/>
  <c r="CP34" i="7"/>
  <c r="CQ33" i="7"/>
  <c r="CP33" i="7"/>
  <c r="CQ32" i="7"/>
  <c r="CP32" i="7"/>
  <c r="CQ31" i="7"/>
  <c r="CP31" i="7"/>
  <c r="CQ30" i="7"/>
  <c r="CP30" i="7"/>
  <c r="CQ29" i="7"/>
  <c r="CP29" i="7"/>
  <c r="CQ28" i="7"/>
  <c r="CP28" i="7"/>
  <c r="CQ27" i="7"/>
  <c r="CP27" i="7"/>
  <c r="CQ26" i="7"/>
  <c r="CP26" i="7"/>
  <c r="CQ25" i="7"/>
  <c r="CP25" i="7"/>
  <c r="CQ24" i="7"/>
  <c r="CP24" i="7"/>
  <c r="CQ23" i="7"/>
  <c r="CP23" i="7"/>
  <c r="CQ22" i="7"/>
  <c r="CP22" i="7"/>
  <c r="CQ21" i="7"/>
  <c r="CP21" i="7"/>
  <c r="CQ20" i="7"/>
  <c r="CP20" i="7"/>
  <c r="CQ19" i="7"/>
  <c r="CP19" i="7"/>
  <c r="CQ18" i="7"/>
  <c r="CP18" i="7"/>
  <c r="CQ17" i="7"/>
  <c r="CP17" i="7"/>
  <c r="CQ16" i="7"/>
  <c r="CP16" i="7"/>
  <c r="CQ15" i="7"/>
  <c r="CP15" i="7"/>
  <c r="CQ14" i="7"/>
  <c r="CP14" i="7"/>
  <c r="CQ13" i="7"/>
  <c r="CP13" i="7"/>
  <c r="CQ12" i="7"/>
  <c r="CP12" i="7"/>
  <c r="CQ11" i="7"/>
  <c r="CP11" i="7"/>
  <c r="CQ10" i="7"/>
  <c r="CQ40" i="7" s="1"/>
  <c r="CP10" i="7"/>
  <c r="CQ9" i="7"/>
  <c r="CP9" i="7"/>
  <c r="CI38" i="7"/>
  <c r="CH38" i="7"/>
  <c r="CI37" i="7"/>
  <c r="CH37" i="7"/>
  <c r="CI36" i="7"/>
  <c r="CH36" i="7"/>
  <c r="CI35" i="7"/>
  <c r="CH35" i="7"/>
  <c r="CI34" i="7"/>
  <c r="CH34" i="7"/>
  <c r="CI33" i="7"/>
  <c r="CH33" i="7"/>
  <c r="CI32" i="7"/>
  <c r="CH32" i="7"/>
  <c r="CI31" i="7"/>
  <c r="CH31" i="7"/>
  <c r="CI30" i="7"/>
  <c r="CH30" i="7"/>
  <c r="CI29" i="7"/>
  <c r="CH29" i="7"/>
  <c r="CI28" i="7"/>
  <c r="CH28" i="7"/>
  <c r="CI27" i="7"/>
  <c r="CH27" i="7"/>
  <c r="CI26" i="7"/>
  <c r="CH26" i="7"/>
  <c r="CI25" i="7"/>
  <c r="CH25" i="7"/>
  <c r="CI24" i="7"/>
  <c r="CH24" i="7"/>
  <c r="CI23" i="7"/>
  <c r="CH23" i="7"/>
  <c r="CI22" i="7"/>
  <c r="CH22" i="7"/>
  <c r="CI21" i="7"/>
  <c r="CH21" i="7"/>
  <c r="CI20" i="7"/>
  <c r="CH20" i="7"/>
  <c r="CI19" i="7"/>
  <c r="CH19" i="7"/>
  <c r="CI18" i="7"/>
  <c r="CH18" i="7"/>
  <c r="CI17" i="7"/>
  <c r="CH17" i="7"/>
  <c r="CI16" i="7"/>
  <c r="CH16" i="7"/>
  <c r="CI15" i="7"/>
  <c r="CH15" i="7"/>
  <c r="CI14" i="7"/>
  <c r="CH14" i="7"/>
  <c r="CI13" i="7"/>
  <c r="CH13" i="7"/>
  <c r="CI12" i="7"/>
  <c r="CH12" i="7"/>
  <c r="CI11" i="7"/>
  <c r="CH11" i="7"/>
  <c r="CI10" i="7"/>
  <c r="CI40" i="7" s="1"/>
  <c r="CH10" i="7"/>
  <c r="CI9" i="7"/>
  <c r="CH9" i="7"/>
  <c r="CA38" i="7"/>
  <c r="DA38" i="7" s="1"/>
  <c r="BZ38" i="7"/>
  <c r="CZ38" i="7" s="1"/>
  <c r="CA37" i="7"/>
  <c r="DA37" i="7" s="1"/>
  <c r="BZ37" i="7"/>
  <c r="CZ37" i="7" s="1"/>
  <c r="CA36" i="7"/>
  <c r="DA36" i="7" s="1"/>
  <c r="BZ36" i="7"/>
  <c r="CZ36" i="7" s="1"/>
  <c r="CA35" i="7"/>
  <c r="DA35" i="7" s="1"/>
  <c r="BZ35" i="7"/>
  <c r="CZ35" i="7" s="1"/>
  <c r="CA34" i="7"/>
  <c r="DA34" i="7" s="1"/>
  <c r="BZ34" i="7"/>
  <c r="CZ34" i="7" s="1"/>
  <c r="CA33" i="7"/>
  <c r="DA33" i="7" s="1"/>
  <c r="BZ33" i="7"/>
  <c r="CZ33" i="7" s="1"/>
  <c r="CA32" i="7"/>
  <c r="DA32" i="7" s="1"/>
  <c r="BZ32" i="7"/>
  <c r="CZ32" i="7" s="1"/>
  <c r="CA31" i="7"/>
  <c r="DA31" i="7" s="1"/>
  <c r="BZ31" i="7"/>
  <c r="CZ31" i="7" s="1"/>
  <c r="CA30" i="7"/>
  <c r="DA30" i="7" s="1"/>
  <c r="BZ30" i="7"/>
  <c r="CZ30" i="7" s="1"/>
  <c r="CA29" i="7"/>
  <c r="DA29" i="7" s="1"/>
  <c r="BZ29" i="7"/>
  <c r="CZ29" i="7" s="1"/>
  <c r="CA28" i="7"/>
  <c r="DA28" i="7" s="1"/>
  <c r="BZ28" i="7"/>
  <c r="CZ28" i="7" s="1"/>
  <c r="CA27" i="7"/>
  <c r="DA27" i="7" s="1"/>
  <c r="BZ27" i="7"/>
  <c r="CZ27" i="7" s="1"/>
  <c r="CA26" i="7"/>
  <c r="DA26" i="7" s="1"/>
  <c r="BZ26" i="7"/>
  <c r="CZ26" i="7" s="1"/>
  <c r="CA25" i="7"/>
  <c r="DA25" i="7" s="1"/>
  <c r="BZ25" i="7"/>
  <c r="CZ25" i="7" s="1"/>
  <c r="CA24" i="7"/>
  <c r="DA24" i="7" s="1"/>
  <c r="BZ24" i="7"/>
  <c r="CZ24" i="7" s="1"/>
  <c r="CA23" i="7"/>
  <c r="DA23" i="7" s="1"/>
  <c r="BZ23" i="7"/>
  <c r="CZ23" i="7" s="1"/>
  <c r="CA22" i="7"/>
  <c r="DA22" i="7" s="1"/>
  <c r="BZ22" i="7"/>
  <c r="CZ22" i="7" s="1"/>
  <c r="CA21" i="7"/>
  <c r="DA21" i="7" s="1"/>
  <c r="BZ21" i="7"/>
  <c r="CZ21" i="7" s="1"/>
  <c r="CA20" i="7"/>
  <c r="DA20" i="7" s="1"/>
  <c r="BZ20" i="7"/>
  <c r="CZ20" i="7" s="1"/>
  <c r="CA19" i="7"/>
  <c r="DA19" i="7" s="1"/>
  <c r="BZ19" i="7"/>
  <c r="CZ19" i="7" s="1"/>
  <c r="CA18" i="7"/>
  <c r="DA18" i="7" s="1"/>
  <c r="BZ18" i="7"/>
  <c r="CZ18" i="7" s="1"/>
  <c r="CA17" i="7"/>
  <c r="DA17" i="7" s="1"/>
  <c r="BZ17" i="7"/>
  <c r="CZ17" i="7" s="1"/>
  <c r="CA16" i="7"/>
  <c r="DA16" i="7" s="1"/>
  <c r="BZ16" i="7"/>
  <c r="CZ16" i="7" s="1"/>
  <c r="CA15" i="7"/>
  <c r="DA15" i="7" s="1"/>
  <c r="BZ15" i="7"/>
  <c r="CZ15" i="7" s="1"/>
  <c r="CA14" i="7"/>
  <c r="DA14" i="7" s="1"/>
  <c r="BZ14" i="7"/>
  <c r="CZ14" i="7" s="1"/>
  <c r="CA13" i="7"/>
  <c r="DA13" i="7" s="1"/>
  <c r="BZ13" i="7"/>
  <c r="CZ13" i="7" s="1"/>
  <c r="CA12" i="7"/>
  <c r="DA12" i="7" s="1"/>
  <c r="BZ12" i="7"/>
  <c r="CZ12" i="7" s="1"/>
  <c r="CA11" i="7"/>
  <c r="DA11" i="7" s="1"/>
  <c r="BZ11" i="7"/>
  <c r="CZ11" i="7" s="1"/>
  <c r="CA10" i="7"/>
  <c r="DA10" i="7" s="1"/>
  <c r="BZ10" i="7"/>
  <c r="CZ10" i="7" s="1"/>
  <c r="CA9" i="7"/>
  <c r="DA9" i="7" s="1"/>
  <c r="BZ9" i="7"/>
  <c r="CZ9" i="7" s="1"/>
  <c r="BQ38" i="7"/>
  <c r="BP38" i="7"/>
  <c r="BQ37" i="7"/>
  <c r="BP37" i="7"/>
  <c r="BQ36" i="7"/>
  <c r="BP36" i="7"/>
  <c r="BQ35" i="7"/>
  <c r="BP35" i="7"/>
  <c r="BQ34" i="7"/>
  <c r="BP34" i="7"/>
  <c r="BQ33" i="7"/>
  <c r="BP33" i="7"/>
  <c r="BQ32" i="7"/>
  <c r="BP32" i="7"/>
  <c r="BQ31" i="7"/>
  <c r="BP31" i="7"/>
  <c r="BQ30" i="7"/>
  <c r="BP30" i="7"/>
  <c r="BQ29" i="7"/>
  <c r="BP29" i="7"/>
  <c r="BQ28" i="7"/>
  <c r="BP28" i="7"/>
  <c r="BQ27" i="7"/>
  <c r="BP27" i="7"/>
  <c r="BQ26" i="7"/>
  <c r="BP26" i="7"/>
  <c r="BQ25" i="7"/>
  <c r="BP25" i="7"/>
  <c r="BQ24" i="7"/>
  <c r="BP24" i="7"/>
  <c r="BQ23" i="7"/>
  <c r="BP23" i="7"/>
  <c r="BQ22" i="7"/>
  <c r="BP22" i="7"/>
  <c r="BQ21" i="7"/>
  <c r="BP21" i="7"/>
  <c r="BQ20" i="7"/>
  <c r="BP20" i="7"/>
  <c r="BQ19" i="7"/>
  <c r="BP19" i="7"/>
  <c r="BQ18" i="7"/>
  <c r="BP18" i="7"/>
  <c r="BQ17" i="7"/>
  <c r="BP17" i="7"/>
  <c r="BQ16" i="7"/>
  <c r="BP16" i="7"/>
  <c r="BQ15" i="7"/>
  <c r="BP15" i="7"/>
  <c r="BQ14" i="7"/>
  <c r="BP14" i="7"/>
  <c r="BQ13" i="7"/>
  <c r="BP13" i="7"/>
  <c r="BQ12" i="7"/>
  <c r="BP12" i="7"/>
  <c r="BQ11" i="7"/>
  <c r="BP11" i="7"/>
  <c r="BQ10" i="7"/>
  <c r="BP10" i="7"/>
  <c r="BQ9" i="7"/>
  <c r="BP9" i="7"/>
  <c r="BP40" i="7" s="1"/>
  <c r="BI38" i="7"/>
  <c r="BH38" i="7"/>
  <c r="BI37" i="7"/>
  <c r="BH37" i="7"/>
  <c r="BI36" i="7"/>
  <c r="BH36" i="7"/>
  <c r="BI35" i="7"/>
  <c r="BH35" i="7"/>
  <c r="BI34" i="7"/>
  <c r="BH34" i="7"/>
  <c r="BI33" i="7"/>
  <c r="BH33" i="7"/>
  <c r="BI32" i="7"/>
  <c r="BH32" i="7"/>
  <c r="BI31" i="7"/>
  <c r="BH31" i="7"/>
  <c r="BI30" i="7"/>
  <c r="BH30" i="7"/>
  <c r="BI29" i="7"/>
  <c r="BH29" i="7"/>
  <c r="BI28" i="7"/>
  <c r="BH28" i="7"/>
  <c r="BI27" i="7"/>
  <c r="BH27" i="7"/>
  <c r="BI26" i="7"/>
  <c r="BH26" i="7"/>
  <c r="BI25" i="7"/>
  <c r="BH25" i="7"/>
  <c r="BI24" i="7"/>
  <c r="BH24" i="7"/>
  <c r="BI23" i="7"/>
  <c r="BH23" i="7"/>
  <c r="BI22" i="7"/>
  <c r="BH22" i="7"/>
  <c r="BI21" i="7"/>
  <c r="BH21" i="7"/>
  <c r="BI20" i="7"/>
  <c r="BH20" i="7"/>
  <c r="BI19" i="7"/>
  <c r="BH19" i="7"/>
  <c r="BI18" i="7"/>
  <c r="BH18" i="7"/>
  <c r="BI17" i="7"/>
  <c r="BH17" i="7"/>
  <c r="BI16" i="7"/>
  <c r="BH16" i="7"/>
  <c r="BI15" i="7"/>
  <c r="BH15" i="7"/>
  <c r="BI14" i="7"/>
  <c r="BH14" i="7"/>
  <c r="BI13" i="7"/>
  <c r="BH13" i="7"/>
  <c r="BI12" i="7"/>
  <c r="BH12" i="7"/>
  <c r="BI11" i="7"/>
  <c r="BH11" i="7"/>
  <c r="BI10" i="7"/>
  <c r="BH10" i="7"/>
  <c r="BI9" i="7"/>
  <c r="BH9" i="7"/>
  <c r="BH40" i="7" s="1"/>
  <c r="BA38" i="7"/>
  <c r="AZ38" i="7"/>
  <c r="BA37" i="7"/>
  <c r="AZ37" i="7"/>
  <c r="BA36" i="7"/>
  <c r="AZ36" i="7"/>
  <c r="BA35" i="7"/>
  <c r="AZ35" i="7"/>
  <c r="BA34" i="7"/>
  <c r="AZ34" i="7"/>
  <c r="BA33" i="7"/>
  <c r="AZ33" i="7"/>
  <c r="BA32" i="7"/>
  <c r="AZ32" i="7"/>
  <c r="BA31" i="7"/>
  <c r="AZ31" i="7"/>
  <c r="BA30" i="7"/>
  <c r="AZ30" i="7"/>
  <c r="BA29" i="7"/>
  <c r="AZ29" i="7"/>
  <c r="BA28" i="7"/>
  <c r="AZ28" i="7"/>
  <c r="BA27" i="7"/>
  <c r="AZ27" i="7"/>
  <c r="BA26" i="7"/>
  <c r="AZ26" i="7"/>
  <c r="BA25" i="7"/>
  <c r="AZ25" i="7"/>
  <c r="BA24" i="7"/>
  <c r="AZ24" i="7"/>
  <c r="BA23" i="7"/>
  <c r="AZ23" i="7"/>
  <c r="BA22" i="7"/>
  <c r="AZ22" i="7"/>
  <c r="BA21" i="7"/>
  <c r="AZ21" i="7"/>
  <c r="BA20" i="7"/>
  <c r="AZ20" i="7"/>
  <c r="BA19" i="7"/>
  <c r="AZ19" i="7"/>
  <c r="BA18" i="7"/>
  <c r="AZ18" i="7"/>
  <c r="BA17" i="7"/>
  <c r="AZ17" i="7"/>
  <c r="BA16" i="7"/>
  <c r="AZ16" i="7"/>
  <c r="BA15" i="7"/>
  <c r="AZ15" i="7"/>
  <c r="BA14" i="7"/>
  <c r="AZ14" i="7"/>
  <c r="BA13" i="7"/>
  <c r="AZ13" i="7"/>
  <c r="BA12" i="7"/>
  <c r="AZ12" i="7"/>
  <c r="BA11" i="7"/>
  <c r="AZ11" i="7"/>
  <c r="BA10" i="7"/>
  <c r="AZ10" i="7"/>
  <c r="BA9" i="7"/>
  <c r="AZ9" i="7"/>
  <c r="AZ40" i="7" s="1"/>
  <c r="AS38" i="7"/>
  <c r="BS38" i="7" s="1"/>
  <c r="AR38" i="7"/>
  <c r="BR38" i="7" s="1"/>
  <c r="AS37" i="7"/>
  <c r="BS37" i="7" s="1"/>
  <c r="AR37" i="7"/>
  <c r="BR37" i="7" s="1"/>
  <c r="AS36" i="7"/>
  <c r="BS36" i="7" s="1"/>
  <c r="AR36" i="7"/>
  <c r="BR36" i="7" s="1"/>
  <c r="AS35" i="7"/>
  <c r="BS35" i="7" s="1"/>
  <c r="AR35" i="7"/>
  <c r="BR35" i="7" s="1"/>
  <c r="AS34" i="7"/>
  <c r="BS34" i="7" s="1"/>
  <c r="AR34" i="7"/>
  <c r="BR34" i="7" s="1"/>
  <c r="AS33" i="7"/>
  <c r="BS33" i="7" s="1"/>
  <c r="AR33" i="7"/>
  <c r="BR33" i="7" s="1"/>
  <c r="AS32" i="7"/>
  <c r="BS32" i="7" s="1"/>
  <c r="AR32" i="7"/>
  <c r="BR32" i="7" s="1"/>
  <c r="AS31" i="7"/>
  <c r="BS31" i="7" s="1"/>
  <c r="AR31" i="7"/>
  <c r="BR31" i="7" s="1"/>
  <c r="AS30" i="7"/>
  <c r="BS30" i="7" s="1"/>
  <c r="AR30" i="7"/>
  <c r="BR30" i="7" s="1"/>
  <c r="AS29" i="7"/>
  <c r="BS29" i="7" s="1"/>
  <c r="AR29" i="7"/>
  <c r="BR29" i="7" s="1"/>
  <c r="AS28" i="7"/>
  <c r="BS28" i="7" s="1"/>
  <c r="AR28" i="7"/>
  <c r="BR28" i="7" s="1"/>
  <c r="AS27" i="7"/>
  <c r="BS27" i="7" s="1"/>
  <c r="AR27" i="7"/>
  <c r="BR27" i="7" s="1"/>
  <c r="AS26" i="7"/>
  <c r="BS26" i="7" s="1"/>
  <c r="AR26" i="7"/>
  <c r="BR26" i="7" s="1"/>
  <c r="AS25" i="7"/>
  <c r="BS25" i="7" s="1"/>
  <c r="AR25" i="7"/>
  <c r="BR25" i="7" s="1"/>
  <c r="AS24" i="7"/>
  <c r="BS24" i="7" s="1"/>
  <c r="AR24" i="7"/>
  <c r="BR24" i="7" s="1"/>
  <c r="AS23" i="7"/>
  <c r="BS23" i="7" s="1"/>
  <c r="AR23" i="7"/>
  <c r="BR23" i="7" s="1"/>
  <c r="AS22" i="7"/>
  <c r="BS22" i="7" s="1"/>
  <c r="AR22" i="7"/>
  <c r="BR22" i="7" s="1"/>
  <c r="AS21" i="7"/>
  <c r="BS21" i="7" s="1"/>
  <c r="AR21" i="7"/>
  <c r="BR21" i="7" s="1"/>
  <c r="AS20" i="7"/>
  <c r="BS20" i="7" s="1"/>
  <c r="AR20" i="7"/>
  <c r="BR20" i="7" s="1"/>
  <c r="AS19" i="7"/>
  <c r="BS19" i="7" s="1"/>
  <c r="AR19" i="7"/>
  <c r="BR19" i="7" s="1"/>
  <c r="AS18" i="7"/>
  <c r="BS18" i="7" s="1"/>
  <c r="AR18" i="7"/>
  <c r="BR18" i="7" s="1"/>
  <c r="AS17" i="7"/>
  <c r="BS17" i="7" s="1"/>
  <c r="AR17" i="7"/>
  <c r="BR17" i="7" s="1"/>
  <c r="AS16" i="7"/>
  <c r="BS16" i="7" s="1"/>
  <c r="AR16" i="7"/>
  <c r="BR16" i="7" s="1"/>
  <c r="AS15" i="7"/>
  <c r="BS15" i="7" s="1"/>
  <c r="AR15" i="7"/>
  <c r="BR15" i="7" s="1"/>
  <c r="AS14" i="7"/>
  <c r="BS14" i="7" s="1"/>
  <c r="AR14" i="7"/>
  <c r="BR14" i="7" s="1"/>
  <c r="AS13" i="7"/>
  <c r="BS13" i="7" s="1"/>
  <c r="AR13" i="7"/>
  <c r="BR13" i="7" s="1"/>
  <c r="AS12" i="7"/>
  <c r="BS12" i="7" s="1"/>
  <c r="AR12" i="7"/>
  <c r="BR12" i="7" s="1"/>
  <c r="AS11" i="7"/>
  <c r="BS11" i="7" s="1"/>
  <c r="AR11" i="7"/>
  <c r="BR11" i="7" s="1"/>
  <c r="AS10" i="7"/>
  <c r="BS10" i="7" s="1"/>
  <c r="AR10" i="7"/>
  <c r="BR10" i="7" s="1"/>
  <c r="AS9" i="7"/>
  <c r="BS9" i="7" s="1"/>
  <c r="AI38" i="7"/>
  <c r="GW38" i="7" s="1"/>
  <c r="AH38" i="7"/>
  <c r="GV38" i="7" s="1"/>
  <c r="AI37" i="7"/>
  <c r="GW37" i="7" s="1"/>
  <c r="AH37" i="7"/>
  <c r="GV37" i="7" s="1"/>
  <c r="AI36" i="7"/>
  <c r="GW36" i="7" s="1"/>
  <c r="AH36" i="7"/>
  <c r="GV36" i="7" s="1"/>
  <c r="AI35" i="7"/>
  <c r="GW35" i="7" s="1"/>
  <c r="AH35" i="7"/>
  <c r="GV35" i="7" s="1"/>
  <c r="AI34" i="7"/>
  <c r="GW34" i="7" s="1"/>
  <c r="AH34" i="7"/>
  <c r="GV34" i="7" s="1"/>
  <c r="AI33" i="7"/>
  <c r="GW33" i="7" s="1"/>
  <c r="AH33" i="7"/>
  <c r="GV33" i="7" s="1"/>
  <c r="AI32" i="7"/>
  <c r="GW32" i="7" s="1"/>
  <c r="AH32" i="7"/>
  <c r="GV32" i="7" s="1"/>
  <c r="AI31" i="7"/>
  <c r="GW31" i="7" s="1"/>
  <c r="AH31" i="7"/>
  <c r="GV31" i="7" s="1"/>
  <c r="AI30" i="7"/>
  <c r="GW30" i="7" s="1"/>
  <c r="AH30" i="7"/>
  <c r="GV30" i="7" s="1"/>
  <c r="AI29" i="7"/>
  <c r="GW29" i="7" s="1"/>
  <c r="AH29" i="7"/>
  <c r="GV29" i="7" s="1"/>
  <c r="AI28" i="7"/>
  <c r="GW28" i="7" s="1"/>
  <c r="AH28" i="7"/>
  <c r="GV28" i="7" s="1"/>
  <c r="AI27" i="7"/>
  <c r="GW27" i="7" s="1"/>
  <c r="AH27" i="7"/>
  <c r="GV27" i="7" s="1"/>
  <c r="AI26" i="7"/>
  <c r="GW26" i="7" s="1"/>
  <c r="AH26" i="7"/>
  <c r="GV26" i="7" s="1"/>
  <c r="AI25" i="7"/>
  <c r="GW25" i="7" s="1"/>
  <c r="AH25" i="7"/>
  <c r="GV25" i="7" s="1"/>
  <c r="AI24" i="7"/>
  <c r="GW24" i="7" s="1"/>
  <c r="AH24" i="7"/>
  <c r="GV24" i="7" s="1"/>
  <c r="AI23" i="7"/>
  <c r="GW23" i="7" s="1"/>
  <c r="AH23" i="7"/>
  <c r="GV23" i="7" s="1"/>
  <c r="AI22" i="7"/>
  <c r="GW22" i="7" s="1"/>
  <c r="AH22" i="7"/>
  <c r="GV22" i="7" s="1"/>
  <c r="AI21" i="7"/>
  <c r="GW21" i="7" s="1"/>
  <c r="AH21" i="7"/>
  <c r="GV21" i="7" s="1"/>
  <c r="AI20" i="7"/>
  <c r="GW20" i="7" s="1"/>
  <c r="AH20" i="7"/>
  <c r="GV20" i="7" s="1"/>
  <c r="AI19" i="7"/>
  <c r="GW19" i="7" s="1"/>
  <c r="AH19" i="7"/>
  <c r="GV19" i="7" s="1"/>
  <c r="AI18" i="7"/>
  <c r="GW18" i="7" s="1"/>
  <c r="AH18" i="7"/>
  <c r="GV18" i="7" s="1"/>
  <c r="AI17" i="7"/>
  <c r="GW17" i="7" s="1"/>
  <c r="AH17" i="7"/>
  <c r="GV17" i="7" s="1"/>
  <c r="AI16" i="7"/>
  <c r="GW16" i="7" s="1"/>
  <c r="AH16" i="7"/>
  <c r="GV16" i="7" s="1"/>
  <c r="AI15" i="7"/>
  <c r="GW15" i="7" s="1"/>
  <c r="AH15" i="7"/>
  <c r="GV15" i="7" s="1"/>
  <c r="AI14" i="7"/>
  <c r="GW14" i="7" s="1"/>
  <c r="AH14" i="7"/>
  <c r="GV14" i="7" s="1"/>
  <c r="AI13" i="7"/>
  <c r="GW13" i="7" s="1"/>
  <c r="AH13" i="7"/>
  <c r="GV13" i="7" s="1"/>
  <c r="AI12" i="7"/>
  <c r="GW12" i="7" s="1"/>
  <c r="AH12" i="7"/>
  <c r="GV12" i="7" s="1"/>
  <c r="AI11" i="7"/>
  <c r="GW11" i="7" s="1"/>
  <c r="AH11" i="7"/>
  <c r="GV11" i="7" s="1"/>
  <c r="AI10" i="7"/>
  <c r="GW10" i="7" s="1"/>
  <c r="AH10" i="7"/>
  <c r="GV10" i="7" s="1"/>
  <c r="AA38" i="7"/>
  <c r="GO38" i="7" s="1"/>
  <c r="Z38" i="7"/>
  <c r="GN38" i="7" s="1"/>
  <c r="AA37" i="7"/>
  <c r="GO37" i="7" s="1"/>
  <c r="Z37" i="7"/>
  <c r="GN37" i="7" s="1"/>
  <c r="AA36" i="7"/>
  <c r="GO36" i="7" s="1"/>
  <c r="Z36" i="7"/>
  <c r="GN36" i="7" s="1"/>
  <c r="AA35" i="7"/>
  <c r="GO35" i="7" s="1"/>
  <c r="Z35" i="7"/>
  <c r="GN35" i="7" s="1"/>
  <c r="AA34" i="7"/>
  <c r="GO34" i="7" s="1"/>
  <c r="Z34" i="7"/>
  <c r="GN34" i="7" s="1"/>
  <c r="AA33" i="7"/>
  <c r="GO33" i="7" s="1"/>
  <c r="Z33" i="7"/>
  <c r="GN33" i="7" s="1"/>
  <c r="AA32" i="7"/>
  <c r="GO32" i="7" s="1"/>
  <c r="Z32" i="7"/>
  <c r="GN32" i="7" s="1"/>
  <c r="AA31" i="7"/>
  <c r="GO31" i="7" s="1"/>
  <c r="Z31" i="7"/>
  <c r="GN31" i="7" s="1"/>
  <c r="AA30" i="7"/>
  <c r="GO30" i="7" s="1"/>
  <c r="Z30" i="7"/>
  <c r="GN30" i="7" s="1"/>
  <c r="AA29" i="7"/>
  <c r="GO29" i="7" s="1"/>
  <c r="Z29" i="7"/>
  <c r="GN29" i="7" s="1"/>
  <c r="AA28" i="7"/>
  <c r="GO28" i="7" s="1"/>
  <c r="Z28" i="7"/>
  <c r="GN28" i="7" s="1"/>
  <c r="AA27" i="7"/>
  <c r="GO27" i="7" s="1"/>
  <c r="Z27" i="7"/>
  <c r="GN27" i="7" s="1"/>
  <c r="AA26" i="7"/>
  <c r="GO26" i="7" s="1"/>
  <c r="Z26" i="7"/>
  <c r="GN26" i="7" s="1"/>
  <c r="AA25" i="7"/>
  <c r="GO25" i="7" s="1"/>
  <c r="Z25" i="7"/>
  <c r="GN25" i="7" s="1"/>
  <c r="AA24" i="7"/>
  <c r="GO24" i="7" s="1"/>
  <c r="Z24" i="7"/>
  <c r="GN24" i="7" s="1"/>
  <c r="AA23" i="7"/>
  <c r="GO23" i="7" s="1"/>
  <c r="Z23" i="7"/>
  <c r="GN23" i="7" s="1"/>
  <c r="AA22" i="7"/>
  <c r="GO22" i="7" s="1"/>
  <c r="Z22" i="7"/>
  <c r="GN22" i="7" s="1"/>
  <c r="AA21" i="7"/>
  <c r="GO21" i="7" s="1"/>
  <c r="Z21" i="7"/>
  <c r="GN21" i="7" s="1"/>
  <c r="AA20" i="7"/>
  <c r="GO20" i="7" s="1"/>
  <c r="Z20" i="7"/>
  <c r="GN20" i="7" s="1"/>
  <c r="AA19" i="7"/>
  <c r="GO19" i="7" s="1"/>
  <c r="Z19" i="7"/>
  <c r="GN19" i="7" s="1"/>
  <c r="AA18" i="7"/>
  <c r="GO18" i="7" s="1"/>
  <c r="Z18" i="7"/>
  <c r="GN18" i="7" s="1"/>
  <c r="AA17" i="7"/>
  <c r="GO17" i="7" s="1"/>
  <c r="Z17" i="7"/>
  <c r="GN17" i="7" s="1"/>
  <c r="AA16" i="7"/>
  <c r="GO16" i="7" s="1"/>
  <c r="Z16" i="7"/>
  <c r="GN16" i="7" s="1"/>
  <c r="AA15" i="7"/>
  <c r="GO15" i="7" s="1"/>
  <c r="Z15" i="7"/>
  <c r="GN15" i="7" s="1"/>
  <c r="AA14" i="7"/>
  <c r="GO14" i="7" s="1"/>
  <c r="Z14" i="7"/>
  <c r="GN14" i="7" s="1"/>
  <c r="AA13" i="7"/>
  <c r="GO13" i="7" s="1"/>
  <c r="Z13" i="7"/>
  <c r="GN13" i="7" s="1"/>
  <c r="AA12" i="7"/>
  <c r="GO12" i="7" s="1"/>
  <c r="Z12" i="7"/>
  <c r="GN12" i="7" s="1"/>
  <c r="AA11" i="7"/>
  <c r="GO11" i="7" s="1"/>
  <c r="Z11" i="7"/>
  <c r="GN11" i="7" s="1"/>
  <c r="AA10" i="7"/>
  <c r="Z10" i="7"/>
  <c r="S38" i="7"/>
  <c r="GG38" i="7" s="1"/>
  <c r="R38" i="7"/>
  <c r="GF38" i="7" s="1"/>
  <c r="S37" i="7"/>
  <c r="GG37" i="7" s="1"/>
  <c r="R37" i="7"/>
  <c r="GF37" i="7" s="1"/>
  <c r="S36" i="7"/>
  <c r="GG36" i="7" s="1"/>
  <c r="R36" i="7"/>
  <c r="GF36" i="7" s="1"/>
  <c r="S35" i="7"/>
  <c r="GG35" i="7" s="1"/>
  <c r="R35" i="7"/>
  <c r="GF35" i="7" s="1"/>
  <c r="S34" i="7"/>
  <c r="GG34" i="7" s="1"/>
  <c r="R34" i="7"/>
  <c r="GF34" i="7" s="1"/>
  <c r="S33" i="7"/>
  <c r="GG33" i="7" s="1"/>
  <c r="R33" i="7"/>
  <c r="GF33" i="7" s="1"/>
  <c r="S32" i="7"/>
  <c r="GG32" i="7" s="1"/>
  <c r="R32" i="7"/>
  <c r="GF32" i="7" s="1"/>
  <c r="S31" i="7"/>
  <c r="GG31" i="7" s="1"/>
  <c r="R31" i="7"/>
  <c r="GF31" i="7" s="1"/>
  <c r="S30" i="7"/>
  <c r="GG30" i="7" s="1"/>
  <c r="R30" i="7"/>
  <c r="GF30" i="7" s="1"/>
  <c r="S29" i="7"/>
  <c r="GG29" i="7" s="1"/>
  <c r="R29" i="7"/>
  <c r="GF29" i="7" s="1"/>
  <c r="S28" i="7"/>
  <c r="GG28" i="7" s="1"/>
  <c r="R28" i="7"/>
  <c r="GF28" i="7" s="1"/>
  <c r="S27" i="7"/>
  <c r="GG27" i="7" s="1"/>
  <c r="R27" i="7"/>
  <c r="GF27" i="7" s="1"/>
  <c r="S26" i="7"/>
  <c r="GG26" i="7" s="1"/>
  <c r="R26" i="7"/>
  <c r="GF26" i="7" s="1"/>
  <c r="S25" i="7"/>
  <c r="GG25" i="7" s="1"/>
  <c r="R25" i="7"/>
  <c r="GF25" i="7" s="1"/>
  <c r="S24" i="7"/>
  <c r="GG24" i="7" s="1"/>
  <c r="R24" i="7"/>
  <c r="GF24" i="7" s="1"/>
  <c r="S23" i="7"/>
  <c r="GG23" i="7" s="1"/>
  <c r="R23" i="7"/>
  <c r="GF23" i="7" s="1"/>
  <c r="S22" i="7"/>
  <c r="GG22" i="7" s="1"/>
  <c r="R22" i="7"/>
  <c r="GF22" i="7" s="1"/>
  <c r="S21" i="7"/>
  <c r="GG21" i="7" s="1"/>
  <c r="R21" i="7"/>
  <c r="GF21" i="7" s="1"/>
  <c r="S20" i="7"/>
  <c r="GG20" i="7" s="1"/>
  <c r="R20" i="7"/>
  <c r="GF20" i="7" s="1"/>
  <c r="S19" i="7"/>
  <c r="GG19" i="7" s="1"/>
  <c r="R19" i="7"/>
  <c r="GF19" i="7" s="1"/>
  <c r="S18" i="7"/>
  <c r="GG18" i="7" s="1"/>
  <c r="R18" i="7"/>
  <c r="GF18" i="7" s="1"/>
  <c r="S17" i="7"/>
  <c r="GG17" i="7" s="1"/>
  <c r="R17" i="7"/>
  <c r="GF17" i="7" s="1"/>
  <c r="S16" i="7"/>
  <c r="GG16" i="7" s="1"/>
  <c r="R16" i="7"/>
  <c r="GF16" i="7" s="1"/>
  <c r="S15" i="7"/>
  <c r="GG15" i="7" s="1"/>
  <c r="R15" i="7"/>
  <c r="GF15" i="7" s="1"/>
  <c r="S14" i="7"/>
  <c r="GG14" i="7" s="1"/>
  <c r="R14" i="7"/>
  <c r="GF14" i="7" s="1"/>
  <c r="S13" i="7"/>
  <c r="GG13" i="7" s="1"/>
  <c r="R13" i="7"/>
  <c r="GF13" i="7" s="1"/>
  <c r="S12" i="7"/>
  <c r="GG12" i="7" s="1"/>
  <c r="R12" i="7"/>
  <c r="GF12" i="7" s="1"/>
  <c r="S11" i="7"/>
  <c r="GG11" i="7" s="1"/>
  <c r="R11" i="7"/>
  <c r="GF11" i="7" s="1"/>
  <c r="S10" i="7"/>
  <c r="GG10" i="7" s="1"/>
  <c r="R10" i="7"/>
  <c r="GF10" i="7" s="1"/>
  <c r="S9" i="7"/>
  <c r="R9" i="7"/>
  <c r="GF9" i="7" s="1"/>
  <c r="K38" i="7"/>
  <c r="FY38" i="7" s="1"/>
  <c r="GY38" i="7" s="1"/>
  <c r="J38" i="7"/>
  <c r="FX38" i="7" s="1"/>
  <c r="GX38" i="7" s="1"/>
  <c r="K37" i="7"/>
  <c r="FY37" i="7" s="1"/>
  <c r="J37" i="7"/>
  <c r="FX37" i="7" s="1"/>
  <c r="K36" i="7"/>
  <c r="FY36" i="7" s="1"/>
  <c r="GY36" i="7" s="1"/>
  <c r="J36" i="7"/>
  <c r="FX36" i="7" s="1"/>
  <c r="GX36" i="7" s="1"/>
  <c r="K35" i="7"/>
  <c r="FY35" i="7" s="1"/>
  <c r="J35" i="7"/>
  <c r="FX35" i="7" s="1"/>
  <c r="K34" i="7"/>
  <c r="FY34" i="7" s="1"/>
  <c r="GY34" i="7" s="1"/>
  <c r="J34" i="7"/>
  <c r="FX34" i="7" s="1"/>
  <c r="GX34" i="7" s="1"/>
  <c r="K33" i="7"/>
  <c r="FY33" i="7" s="1"/>
  <c r="J33" i="7"/>
  <c r="FX33" i="7" s="1"/>
  <c r="K32" i="7"/>
  <c r="FY32" i="7" s="1"/>
  <c r="GY32" i="7" s="1"/>
  <c r="J32" i="7"/>
  <c r="FX32" i="7" s="1"/>
  <c r="GX32" i="7" s="1"/>
  <c r="K31" i="7"/>
  <c r="FY31" i="7" s="1"/>
  <c r="J31" i="7"/>
  <c r="FX31" i="7" s="1"/>
  <c r="K30" i="7"/>
  <c r="FY30" i="7" s="1"/>
  <c r="GY30" i="7" s="1"/>
  <c r="J30" i="7"/>
  <c r="FX30" i="7" s="1"/>
  <c r="GX30" i="7" s="1"/>
  <c r="K29" i="7"/>
  <c r="FY29" i="7" s="1"/>
  <c r="J29" i="7"/>
  <c r="FX29" i="7" s="1"/>
  <c r="K28" i="7"/>
  <c r="FY28" i="7" s="1"/>
  <c r="J28" i="7"/>
  <c r="FX28" i="7" s="1"/>
  <c r="GX28" i="7" s="1"/>
  <c r="K27" i="7"/>
  <c r="FY27" i="7" s="1"/>
  <c r="J27" i="7"/>
  <c r="FX27" i="7" s="1"/>
  <c r="K26" i="7"/>
  <c r="FY26" i="7" s="1"/>
  <c r="J26" i="7"/>
  <c r="FX26" i="7" s="1"/>
  <c r="GX26" i="7" s="1"/>
  <c r="K25" i="7"/>
  <c r="FY25" i="7" s="1"/>
  <c r="J25" i="7"/>
  <c r="FX25" i="7" s="1"/>
  <c r="K24" i="7"/>
  <c r="FY24" i="7" s="1"/>
  <c r="GY24" i="7" s="1"/>
  <c r="J24" i="7"/>
  <c r="FX24" i="7" s="1"/>
  <c r="GX24" i="7" s="1"/>
  <c r="K23" i="7"/>
  <c r="FY23" i="7" s="1"/>
  <c r="J23" i="7"/>
  <c r="FX23" i="7" s="1"/>
  <c r="GX23" i="7" s="1"/>
  <c r="K22" i="7"/>
  <c r="FY22" i="7" s="1"/>
  <c r="GY22" i="7" s="1"/>
  <c r="J22" i="7"/>
  <c r="FX22" i="7" s="1"/>
  <c r="GX22" i="7" s="1"/>
  <c r="K21" i="7"/>
  <c r="FY21" i="7" s="1"/>
  <c r="GY21" i="7" s="1"/>
  <c r="J21" i="7"/>
  <c r="FX21" i="7" s="1"/>
  <c r="GX21" i="7" s="1"/>
  <c r="K20" i="7"/>
  <c r="FY20" i="7" s="1"/>
  <c r="GY20" i="7" s="1"/>
  <c r="J20" i="7"/>
  <c r="FX20" i="7" s="1"/>
  <c r="GX20" i="7" s="1"/>
  <c r="K19" i="7"/>
  <c r="FY19" i="7" s="1"/>
  <c r="GY19" i="7" s="1"/>
  <c r="J19" i="7"/>
  <c r="FX19" i="7" s="1"/>
  <c r="GX19" i="7" s="1"/>
  <c r="K18" i="7"/>
  <c r="FY18" i="7" s="1"/>
  <c r="GY18" i="7" s="1"/>
  <c r="J18" i="7"/>
  <c r="FX18" i="7" s="1"/>
  <c r="GX18" i="7" s="1"/>
  <c r="K17" i="7"/>
  <c r="FY17" i="7" s="1"/>
  <c r="GY17" i="7" s="1"/>
  <c r="J17" i="7"/>
  <c r="FX17" i="7" s="1"/>
  <c r="GX17" i="7" s="1"/>
  <c r="K16" i="7"/>
  <c r="FY16" i="7" s="1"/>
  <c r="GY16" i="7" s="1"/>
  <c r="J16" i="7"/>
  <c r="FX16" i="7" s="1"/>
  <c r="GX16" i="7" s="1"/>
  <c r="K15" i="7"/>
  <c r="FY15" i="7" s="1"/>
  <c r="GY15" i="7" s="1"/>
  <c r="J15" i="7"/>
  <c r="FX15" i="7" s="1"/>
  <c r="GX15" i="7" s="1"/>
  <c r="K14" i="7"/>
  <c r="FY14" i="7" s="1"/>
  <c r="GY14" i="7" s="1"/>
  <c r="J14" i="7"/>
  <c r="FX14" i="7" s="1"/>
  <c r="GX14" i="7" s="1"/>
  <c r="K13" i="7"/>
  <c r="FY13" i="7" s="1"/>
  <c r="GY13" i="7" s="1"/>
  <c r="J13" i="7"/>
  <c r="FX13" i="7" s="1"/>
  <c r="GX13" i="7" s="1"/>
  <c r="K12" i="7"/>
  <c r="FY12" i="7" s="1"/>
  <c r="GY12" i="7" s="1"/>
  <c r="J12" i="7"/>
  <c r="FX12" i="7" s="1"/>
  <c r="GX12" i="7" s="1"/>
  <c r="K11" i="7"/>
  <c r="FY11" i="7" s="1"/>
  <c r="GY11" i="7" s="1"/>
  <c r="J11" i="7"/>
  <c r="FX11" i="7" s="1"/>
  <c r="GX11" i="7" s="1"/>
  <c r="K10" i="7"/>
  <c r="FY10" i="7" s="1"/>
  <c r="J10" i="7"/>
  <c r="FX10" i="7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K9" i="7"/>
  <c r="AK9" i="7" s="1"/>
  <c r="J9" i="7"/>
  <c r="F157" i="1"/>
  <c r="G157" i="1"/>
  <c r="H157" i="1"/>
  <c r="I157" i="1"/>
  <c r="J157" i="1"/>
  <c r="K157" i="1"/>
  <c r="F158" i="1"/>
  <c r="G158" i="1"/>
  <c r="H158" i="1"/>
  <c r="I158" i="1"/>
  <c r="J158" i="1"/>
  <c r="K158" i="1"/>
  <c r="F159" i="1"/>
  <c r="G159" i="1"/>
  <c r="H159" i="1"/>
  <c r="I159" i="1"/>
  <c r="J159" i="1"/>
  <c r="K159" i="1"/>
  <c r="F160" i="1"/>
  <c r="G160" i="1"/>
  <c r="H160" i="1"/>
  <c r="I160" i="1"/>
  <c r="J160" i="1"/>
  <c r="K160" i="1"/>
  <c r="F161" i="1"/>
  <c r="G161" i="1"/>
  <c r="H161" i="1"/>
  <c r="I161" i="1"/>
  <c r="J161" i="1"/>
  <c r="K161" i="1"/>
  <c r="F162" i="1"/>
  <c r="G162" i="1"/>
  <c r="H162" i="1"/>
  <c r="I162" i="1"/>
  <c r="J162" i="1"/>
  <c r="K162" i="1"/>
  <c r="F163" i="1"/>
  <c r="G163" i="1"/>
  <c r="H163" i="1"/>
  <c r="I163" i="1"/>
  <c r="J163" i="1"/>
  <c r="K163" i="1"/>
  <c r="F164" i="1"/>
  <c r="G164" i="1"/>
  <c r="H164" i="1"/>
  <c r="I164" i="1"/>
  <c r="J164" i="1"/>
  <c r="K164" i="1"/>
  <c r="F165" i="1"/>
  <c r="G165" i="1"/>
  <c r="H165" i="1"/>
  <c r="I165" i="1"/>
  <c r="J165" i="1"/>
  <c r="K165" i="1"/>
  <c r="F166" i="1"/>
  <c r="G166" i="1"/>
  <c r="H166" i="1"/>
  <c r="I166" i="1"/>
  <c r="J166" i="1"/>
  <c r="K166" i="1"/>
  <c r="F167" i="1"/>
  <c r="G167" i="1"/>
  <c r="H167" i="1"/>
  <c r="I167" i="1"/>
  <c r="J167" i="1"/>
  <c r="K167" i="1"/>
  <c r="F168" i="1"/>
  <c r="G168" i="1"/>
  <c r="H168" i="1"/>
  <c r="I168" i="1"/>
  <c r="J168" i="1"/>
  <c r="K168" i="1"/>
  <c r="F169" i="1"/>
  <c r="G169" i="1"/>
  <c r="H169" i="1"/>
  <c r="I169" i="1"/>
  <c r="J169" i="1"/>
  <c r="K169" i="1"/>
  <c r="F170" i="1"/>
  <c r="G170" i="1"/>
  <c r="H170" i="1"/>
  <c r="I170" i="1"/>
  <c r="J170" i="1"/>
  <c r="K170" i="1"/>
  <c r="F171" i="1"/>
  <c r="G171" i="1"/>
  <c r="H171" i="1"/>
  <c r="I171" i="1"/>
  <c r="J171" i="1"/>
  <c r="K171" i="1"/>
  <c r="F172" i="1"/>
  <c r="G172" i="1"/>
  <c r="H172" i="1"/>
  <c r="I172" i="1"/>
  <c r="J172" i="1"/>
  <c r="K172" i="1"/>
  <c r="F173" i="1"/>
  <c r="G173" i="1"/>
  <c r="H173" i="1"/>
  <c r="I173" i="1"/>
  <c r="J173" i="1"/>
  <c r="K173" i="1"/>
  <c r="F174" i="1"/>
  <c r="G174" i="1"/>
  <c r="H174" i="1"/>
  <c r="I174" i="1"/>
  <c r="J174" i="1"/>
  <c r="K174" i="1"/>
  <c r="F175" i="1"/>
  <c r="G175" i="1"/>
  <c r="H175" i="1"/>
  <c r="I175" i="1"/>
  <c r="J175" i="1"/>
  <c r="K175" i="1"/>
  <c r="F176" i="1"/>
  <c r="G176" i="1"/>
  <c r="H176" i="1"/>
  <c r="I176" i="1"/>
  <c r="J176" i="1"/>
  <c r="K176" i="1"/>
  <c r="F177" i="1"/>
  <c r="G177" i="1"/>
  <c r="H177" i="1"/>
  <c r="I177" i="1"/>
  <c r="J177" i="1"/>
  <c r="K177" i="1"/>
  <c r="F178" i="1"/>
  <c r="G178" i="1"/>
  <c r="H178" i="1"/>
  <c r="I178" i="1"/>
  <c r="J178" i="1"/>
  <c r="K178" i="1"/>
  <c r="F179" i="1"/>
  <c r="G179" i="1"/>
  <c r="H179" i="1"/>
  <c r="I179" i="1"/>
  <c r="J179" i="1"/>
  <c r="K179" i="1"/>
  <c r="F180" i="1"/>
  <c r="G180" i="1"/>
  <c r="H180" i="1"/>
  <c r="I180" i="1"/>
  <c r="J180" i="1"/>
  <c r="K180" i="1"/>
  <c r="F181" i="1"/>
  <c r="G181" i="1"/>
  <c r="H181" i="1"/>
  <c r="I181" i="1"/>
  <c r="J181" i="1"/>
  <c r="K181" i="1"/>
  <c r="F182" i="1"/>
  <c r="G182" i="1"/>
  <c r="H182" i="1"/>
  <c r="I182" i="1"/>
  <c r="J182" i="1"/>
  <c r="K182" i="1"/>
  <c r="F183" i="1"/>
  <c r="G183" i="1"/>
  <c r="H183" i="1"/>
  <c r="I183" i="1"/>
  <c r="J183" i="1"/>
  <c r="K183" i="1"/>
  <c r="F184" i="1"/>
  <c r="G184" i="1"/>
  <c r="H184" i="1"/>
  <c r="I184" i="1"/>
  <c r="J184" i="1"/>
  <c r="K184" i="1"/>
  <c r="F185" i="1"/>
  <c r="G185" i="1"/>
  <c r="H185" i="1"/>
  <c r="I185" i="1"/>
  <c r="J185" i="1"/>
  <c r="K185" i="1"/>
  <c r="G156" i="1"/>
  <c r="G186" i="1" s="1"/>
  <c r="H156" i="1"/>
  <c r="I156" i="1"/>
  <c r="I186" i="1" s="1"/>
  <c r="J156" i="1"/>
  <c r="K156" i="1"/>
  <c r="K186" i="1" s="1"/>
  <c r="F156" i="1"/>
  <c r="L156" i="1"/>
  <c r="A119" i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18" i="1"/>
  <c r="A82" i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J186" i="1"/>
  <c r="H186" i="1"/>
  <c r="F186" i="1"/>
  <c r="E186" i="1"/>
  <c r="D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A157" i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M156" i="1"/>
  <c r="Z145" i="1"/>
  <c r="K146" i="5"/>
  <c r="J146" i="5"/>
  <c r="I146" i="5"/>
  <c r="H146" i="5"/>
  <c r="G146" i="5"/>
  <c r="F146" i="5"/>
  <c r="E146" i="5"/>
  <c r="D146" i="5"/>
  <c r="M145" i="5"/>
  <c r="L145" i="5"/>
  <c r="M144" i="5"/>
  <c r="L144" i="5"/>
  <c r="M143" i="5"/>
  <c r="L143" i="5"/>
  <c r="M142" i="5"/>
  <c r="L142" i="5"/>
  <c r="M141" i="5"/>
  <c r="L141" i="5"/>
  <c r="M140" i="5"/>
  <c r="L140" i="5"/>
  <c r="M139" i="5"/>
  <c r="L139" i="5"/>
  <c r="M138" i="5"/>
  <c r="L138" i="5"/>
  <c r="M137" i="5"/>
  <c r="L137" i="5"/>
  <c r="M136" i="5"/>
  <c r="L136" i="5"/>
  <c r="M135" i="5"/>
  <c r="L135" i="5"/>
  <c r="M134" i="5"/>
  <c r="L134" i="5"/>
  <c r="M133" i="5"/>
  <c r="L133" i="5"/>
  <c r="M132" i="5"/>
  <c r="L132" i="5"/>
  <c r="M131" i="5"/>
  <c r="L131" i="5"/>
  <c r="M130" i="5"/>
  <c r="L130" i="5"/>
  <c r="M129" i="5"/>
  <c r="L129" i="5"/>
  <c r="M128" i="5"/>
  <c r="L128" i="5"/>
  <c r="M127" i="5"/>
  <c r="L127" i="5"/>
  <c r="M126" i="5"/>
  <c r="L126" i="5"/>
  <c r="M125" i="5"/>
  <c r="L125" i="5"/>
  <c r="M124" i="5"/>
  <c r="L124" i="5"/>
  <c r="M123" i="5"/>
  <c r="L123" i="5"/>
  <c r="M122" i="5"/>
  <c r="L122" i="5"/>
  <c r="M121" i="5"/>
  <c r="L121" i="5"/>
  <c r="M120" i="5"/>
  <c r="L120" i="5"/>
  <c r="M119" i="5"/>
  <c r="L119" i="5"/>
  <c r="M118" i="5"/>
  <c r="L118" i="5"/>
  <c r="M117" i="5"/>
  <c r="M146" i="5" s="1"/>
  <c r="L117" i="5"/>
  <c r="A117" i="5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M116" i="5"/>
  <c r="L116" i="5"/>
  <c r="L146" i="5" s="1"/>
  <c r="K110" i="5"/>
  <c r="J110" i="5"/>
  <c r="I110" i="5"/>
  <c r="H110" i="5"/>
  <c r="G110" i="5"/>
  <c r="F110" i="5"/>
  <c r="E110" i="5"/>
  <c r="D110" i="5"/>
  <c r="M109" i="5"/>
  <c r="L109" i="5"/>
  <c r="M108" i="5"/>
  <c r="L108" i="5"/>
  <c r="M107" i="5"/>
  <c r="L107" i="5"/>
  <c r="M106" i="5"/>
  <c r="L106" i="5"/>
  <c r="M105" i="5"/>
  <c r="L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7" i="5"/>
  <c r="L97" i="5"/>
  <c r="M96" i="5"/>
  <c r="L96" i="5"/>
  <c r="M95" i="5"/>
  <c r="L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M85" i="5"/>
  <c r="L85" i="5"/>
  <c r="M84" i="5"/>
  <c r="L84" i="5"/>
  <c r="M83" i="5"/>
  <c r="L83" i="5"/>
  <c r="M82" i="5"/>
  <c r="L82" i="5"/>
  <c r="A82" i="5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M81" i="5"/>
  <c r="L81" i="5"/>
  <c r="L110" i="5" s="1"/>
  <c r="A81" i="5"/>
  <c r="M80" i="5"/>
  <c r="M110" i="5" s="1"/>
  <c r="L80" i="5"/>
  <c r="K74" i="5"/>
  <c r="J74" i="5"/>
  <c r="I74" i="5"/>
  <c r="H74" i="5"/>
  <c r="G74" i="5"/>
  <c r="F74" i="5"/>
  <c r="E74" i="5"/>
  <c r="D74" i="5"/>
  <c r="M73" i="5"/>
  <c r="L73" i="5"/>
  <c r="M72" i="5"/>
  <c r="L72" i="5"/>
  <c r="M71" i="5"/>
  <c r="L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3" i="5"/>
  <c r="L63" i="5"/>
  <c r="M62" i="5"/>
  <c r="L62" i="5"/>
  <c r="M61" i="5"/>
  <c r="L61" i="5"/>
  <c r="M60" i="5"/>
  <c r="L60" i="5"/>
  <c r="M59" i="5"/>
  <c r="L59" i="5"/>
  <c r="M58" i="5"/>
  <c r="L58" i="5"/>
  <c r="M57" i="5"/>
  <c r="L57" i="5"/>
  <c r="M56" i="5"/>
  <c r="L56" i="5"/>
  <c r="M55" i="5"/>
  <c r="L55" i="5"/>
  <c r="M54" i="5"/>
  <c r="L54" i="5"/>
  <c r="M53" i="5"/>
  <c r="L53" i="5"/>
  <c r="M52" i="5"/>
  <c r="L52" i="5"/>
  <c r="M51" i="5"/>
  <c r="L51" i="5"/>
  <c r="M50" i="5"/>
  <c r="L50" i="5"/>
  <c r="M49" i="5"/>
  <c r="L49" i="5"/>
  <c r="M48" i="5"/>
  <c r="L48" i="5"/>
  <c r="M47" i="5"/>
  <c r="L47" i="5"/>
  <c r="M46" i="5"/>
  <c r="L46" i="5"/>
  <c r="M45" i="5"/>
  <c r="M74" i="5" s="1"/>
  <c r="L45" i="5"/>
  <c r="A45" i="5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M44" i="5"/>
  <c r="L44" i="5"/>
  <c r="L74" i="5" s="1"/>
  <c r="K38" i="5"/>
  <c r="J38" i="5"/>
  <c r="I38" i="5"/>
  <c r="H38" i="5"/>
  <c r="G38" i="5"/>
  <c r="F38" i="5"/>
  <c r="E38" i="5"/>
  <c r="D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M10" i="5"/>
  <c r="L10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M9" i="5"/>
  <c r="L9" i="5"/>
  <c r="L38" i="5" s="1"/>
  <c r="A9" i="5"/>
  <c r="M8" i="5"/>
  <c r="M38" i="5" s="1"/>
  <c r="L8" i="5"/>
  <c r="M146" i="4"/>
  <c r="K146" i="4"/>
  <c r="J146" i="4"/>
  <c r="I146" i="4"/>
  <c r="H146" i="4"/>
  <c r="G146" i="4"/>
  <c r="F146" i="4"/>
  <c r="E146" i="4"/>
  <c r="D146" i="4"/>
  <c r="M122" i="4"/>
  <c r="L122" i="4"/>
  <c r="L146" i="4" s="1"/>
  <c r="A118" i="4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17" i="4"/>
  <c r="K110" i="4"/>
  <c r="J110" i="4"/>
  <c r="I110" i="4"/>
  <c r="H110" i="4"/>
  <c r="G110" i="4"/>
  <c r="F110" i="4"/>
  <c r="E110" i="4"/>
  <c r="D110" i="4"/>
  <c r="M86" i="4"/>
  <c r="M110" i="4" s="1"/>
  <c r="L86" i="4"/>
  <c r="L110" i="4" s="1"/>
  <c r="A83" i="4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82" i="4"/>
  <c r="A81" i="4"/>
  <c r="L74" i="4"/>
  <c r="K74" i="4"/>
  <c r="J74" i="4"/>
  <c r="I74" i="4"/>
  <c r="H74" i="4"/>
  <c r="G74" i="4"/>
  <c r="F74" i="4"/>
  <c r="E74" i="4"/>
  <c r="D74" i="4"/>
  <c r="M50" i="4"/>
  <c r="M74" i="4" s="1"/>
  <c r="L50" i="4"/>
  <c r="A45" i="4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M38" i="4"/>
  <c r="K38" i="4"/>
  <c r="J38" i="4"/>
  <c r="I38" i="4"/>
  <c r="H38" i="4"/>
  <c r="G38" i="4"/>
  <c r="F38" i="4"/>
  <c r="E38" i="4"/>
  <c r="D38" i="4"/>
  <c r="L14" i="4"/>
  <c r="L38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A156" i="3"/>
  <c r="Z156" i="3"/>
  <c r="Y156" i="3"/>
  <c r="X156" i="3"/>
  <c r="W156" i="3"/>
  <c r="V156" i="3"/>
  <c r="S156" i="3"/>
  <c r="R156" i="3"/>
  <c r="Q156" i="3"/>
  <c r="P156" i="3"/>
  <c r="O156" i="3"/>
  <c r="N156" i="3"/>
  <c r="K156" i="3"/>
  <c r="J156" i="3"/>
  <c r="I156" i="3"/>
  <c r="H156" i="3"/>
  <c r="G156" i="3"/>
  <c r="F156" i="3"/>
  <c r="E156" i="3"/>
  <c r="D156" i="3"/>
  <c r="AC155" i="3"/>
  <c r="AB155" i="3"/>
  <c r="U155" i="3"/>
  <c r="T155" i="3"/>
  <c r="M155" i="3"/>
  <c r="L155" i="3"/>
  <c r="AC154" i="3"/>
  <c r="AB154" i="3"/>
  <c r="U154" i="3"/>
  <c r="T154" i="3"/>
  <c r="M154" i="3"/>
  <c r="L154" i="3"/>
  <c r="AC153" i="3"/>
  <c r="AB153" i="3"/>
  <c r="U153" i="3"/>
  <c r="T153" i="3"/>
  <c r="M153" i="3"/>
  <c r="L153" i="3"/>
  <c r="AC152" i="3"/>
  <c r="AB152" i="3"/>
  <c r="U152" i="3"/>
  <c r="T152" i="3"/>
  <c r="M152" i="3"/>
  <c r="L152" i="3"/>
  <c r="AC151" i="3"/>
  <c r="AB151" i="3"/>
  <c r="U151" i="3"/>
  <c r="T151" i="3"/>
  <c r="M151" i="3"/>
  <c r="L151" i="3"/>
  <c r="AC150" i="3"/>
  <c r="AB150" i="3"/>
  <c r="U150" i="3"/>
  <c r="T150" i="3"/>
  <c r="M150" i="3"/>
  <c r="L150" i="3"/>
  <c r="AC149" i="3"/>
  <c r="AB149" i="3"/>
  <c r="U149" i="3"/>
  <c r="T149" i="3"/>
  <c r="M149" i="3"/>
  <c r="L149" i="3"/>
  <c r="AC148" i="3"/>
  <c r="AB148" i="3"/>
  <c r="U148" i="3"/>
  <c r="T148" i="3"/>
  <c r="M148" i="3"/>
  <c r="L148" i="3"/>
  <c r="AC147" i="3"/>
  <c r="AB147" i="3"/>
  <c r="U147" i="3"/>
  <c r="T147" i="3"/>
  <c r="M147" i="3"/>
  <c r="L147" i="3"/>
  <c r="AC146" i="3"/>
  <c r="AB146" i="3"/>
  <c r="U146" i="3"/>
  <c r="T146" i="3"/>
  <c r="M146" i="3"/>
  <c r="L146" i="3"/>
  <c r="AC145" i="3"/>
  <c r="AB145" i="3"/>
  <c r="U145" i="3"/>
  <c r="T145" i="3"/>
  <c r="M145" i="3"/>
  <c r="L145" i="3"/>
  <c r="AC144" i="3"/>
  <c r="AB144" i="3"/>
  <c r="U144" i="3"/>
  <c r="T144" i="3"/>
  <c r="M144" i="3"/>
  <c r="L144" i="3"/>
  <c r="AC143" i="3"/>
  <c r="AB143" i="3"/>
  <c r="U143" i="3"/>
  <c r="T143" i="3"/>
  <c r="M143" i="3"/>
  <c r="L143" i="3"/>
  <c r="AC142" i="3"/>
  <c r="AB142" i="3"/>
  <c r="U142" i="3"/>
  <c r="T142" i="3"/>
  <c r="M142" i="3"/>
  <c r="L142" i="3"/>
  <c r="AC141" i="3"/>
  <c r="AB141" i="3"/>
  <c r="U141" i="3"/>
  <c r="T141" i="3"/>
  <c r="M141" i="3"/>
  <c r="L141" i="3"/>
  <c r="AC140" i="3"/>
  <c r="AB140" i="3"/>
  <c r="U140" i="3"/>
  <c r="T140" i="3"/>
  <c r="M140" i="3"/>
  <c r="L140" i="3"/>
  <c r="AC139" i="3"/>
  <c r="AB139" i="3"/>
  <c r="U139" i="3"/>
  <c r="T139" i="3"/>
  <c r="M139" i="3"/>
  <c r="L139" i="3"/>
  <c r="AC138" i="3"/>
  <c r="AB138" i="3"/>
  <c r="U138" i="3"/>
  <c r="T138" i="3"/>
  <c r="M138" i="3"/>
  <c r="L138" i="3"/>
  <c r="AC137" i="3"/>
  <c r="AB137" i="3"/>
  <c r="U137" i="3"/>
  <c r="T137" i="3"/>
  <c r="M137" i="3"/>
  <c r="L137" i="3"/>
  <c r="AC136" i="3"/>
  <c r="AB136" i="3"/>
  <c r="U136" i="3"/>
  <c r="T136" i="3"/>
  <c r="M136" i="3"/>
  <c r="L136" i="3"/>
  <c r="AC135" i="3"/>
  <c r="AB135" i="3"/>
  <c r="U135" i="3"/>
  <c r="T135" i="3"/>
  <c r="M135" i="3"/>
  <c r="L135" i="3"/>
  <c r="AC134" i="3"/>
  <c r="AB134" i="3"/>
  <c r="U134" i="3"/>
  <c r="T134" i="3"/>
  <c r="M134" i="3"/>
  <c r="L134" i="3"/>
  <c r="AC133" i="3"/>
  <c r="AB133" i="3"/>
  <c r="U133" i="3"/>
  <c r="T133" i="3"/>
  <c r="M133" i="3"/>
  <c r="L133" i="3"/>
  <c r="AC132" i="3"/>
  <c r="AB132" i="3"/>
  <c r="U132" i="3"/>
  <c r="T132" i="3"/>
  <c r="M132" i="3"/>
  <c r="L132" i="3"/>
  <c r="AC131" i="3"/>
  <c r="AB131" i="3"/>
  <c r="U131" i="3"/>
  <c r="T131" i="3"/>
  <c r="M131" i="3"/>
  <c r="L131" i="3"/>
  <c r="AC130" i="3"/>
  <c r="AB130" i="3"/>
  <c r="U130" i="3"/>
  <c r="T130" i="3"/>
  <c r="M130" i="3"/>
  <c r="L130" i="3"/>
  <c r="AC129" i="3"/>
  <c r="AB129" i="3"/>
  <c r="U129" i="3"/>
  <c r="T129" i="3"/>
  <c r="M129" i="3"/>
  <c r="L129" i="3"/>
  <c r="AC128" i="3"/>
  <c r="AB128" i="3"/>
  <c r="U128" i="3"/>
  <c r="T128" i="3"/>
  <c r="M128" i="3"/>
  <c r="L128" i="3"/>
  <c r="AC127" i="3"/>
  <c r="AB127" i="3"/>
  <c r="U127" i="3"/>
  <c r="T127" i="3"/>
  <c r="M127" i="3"/>
  <c r="L127" i="3"/>
  <c r="AC126" i="3"/>
  <c r="AB126" i="3"/>
  <c r="U126" i="3"/>
  <c r="T126" i="3"/>
  <c r="M126" i="3"/>
  <c r="L126" i="3"/>
  <c r="A126" i="3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C125" i="3"/>
  <c r="AC156" i="3" s="1"/>
  <c r="AB125" i="3"/>
  <c r="AB156" i="3" s="1"/>
  <c r="U125" i="3"/>
  <c r="U156" i="3" s="1"/>
  <c r="T125" i="3"/>
  <c r="T156" i="3" s="1"/>
  <c r="M125" i="3"/>
  <c r="M156" i="3" s="1"/>
  <c r="L125" i="3"/>
  <c r="L156" i="3" s="1"/>
  <c r="AA117" i="3"/>
  <c r="Z117" i="3"/>
  <c r="Y117" i="3"/>
  <c r="X117" i="3"/>
  <c r="W117" i="3"/>
  <c r="V117" i="3"/>
  <c r="S117" i="3"/>
  <c r="R117" i="3"/>
  <c r="Q117" i="3"/>
  <c r="P117" i="3"/>
  <c r="O117" i="3"/>
  <c r="N117" i="3"/>
  <c r="K117" i="3"/>
  <c r="J117" i="3"/>
  <c r="I117" i="3"/>
  <c r="H117" i="3"/>
  <c r="G117" i="3"/>
  <c r="F117" i="3"/>
  <c r="E117" i="3"/>
  <c r="D117" i="3"/>
  <c r="AC116" i="3"/>
  <c r="AB116" i="3"/>
  <c r="U116" i="3"/>
  <c r="T116" i="3"/>
  <c r="M116" i="3"/>
  <c r="L116" i="3"/>
  <c r="AC115" i="3"/>
  <c r="AB115" i="3"/>
  <c r="U115" i="3"/>
  <c r="T115" i="3"/>
  <c r="M115" i="3"/>
  <c r="L115" i="3"/>
  <c r="AC114" i="3"/>
  <c r="AB114" i="3"/>
  <c r="U114" i="3"/>
  <c r="T114" i="3"/>
  <c r="M114" i="3"/>
  <c r="L114" i="3"/>
  <c r="AC113" i="3"/>
  <c r="AB113" i="3"/>
  <c r="U113" i="3"/>
  <c r="T113" i="3"/>
  <c r="M113" i="3"/>
  <c r="L113" i="3"/>
  <c r="AC112" i="3"/>
  <c r="AB112" i="3"/>
  <c r="U112" i="3"/>
  <c r="T112" i="3"/>
  <c r="M112" i="3"/>
  <c r="L112" i="3"/>
  <c r="AC111" i="3"/>
  <c r="AB111" i="3"/>
  <c r="U111" i="3"/>
  <c r="T111" i="3"/>
  <c r="M111" i="3"/>
  <c r="L111" i="3"/>
  <c r="AC110" i="3"/>
  <c r="AB110" i="3"/>
  <c r="U110" i="3"/>
  <c r="T110" i="3"/>
  <c r="M110" i="3"/>
  <c r="L110" i="3"/>
  <c r="AC109" i="3"/>
  <c r="AB109" i="3"/>
  <c r="U109" i="3"/>
  <c r="T109" i="3"/>
  <c r="M109" i="3"/>
  <c r="L109" i="3"/>
  <c r="AC108" i="3"/>
  <c r="AB108" i="3"/>
  <c r="U108" i="3"/>
  <c r="T108" i="3"/>
  <c r="M108" i="3"/>
  <c r="L108" i="3"/>
  <c r="AC107" i="3"/>
  <c r="AB107" i="3"/>
  <c r="U107" i="3"/>
  <c r="T107" i="3"/>
  <c r="M107" i="3"/>
  <c r="L107" i="3"/>
  <c r="AC106" i="3"/>
  <c r="AB106" i="3"/>
  <c r="U106" i="3"/>
  <c r="T106" i="3"/>
  <c r="M106" i="3"/>
  <c r="L106" i="3"/>
  <c r="AC105" i="3"/>
  <c r="AB105" i="3"/>
  <c r="U105" i="3"/>
  <c r="T105" i="3"/>
  <c r="M105" i="3"/>
  <c r="L105" i="3"/>
  <c r="AC104" i="3"/>
  <c r="AB104" i="3"/>
  <c r="U104" i="3"/>
  <c r="T104" i="3"/>
  <c r="M104" i="3"/>
  <c r="L104" i="3"/>
  <c r="AC103" i="3"/>
  <c r="AB103" i="3"/>
  <c r="U103" i="3"/>
  <c r="T103" i="3"/>
  <c r="M103" i="3"/>
  <c r="L103" i="3"/>
  <c r="AC102" i="3"/>
  <c r="AB102" i="3"/>
  <c r="U102" i="3"/>
  <c r="T102" i="3"/>
  <c r="M102" i="3"/>
  <c r="L102" i="3"/>
  <c r="AC101" i="3"/>
  <c r="AB101" i="3"/>
  <c r="U101" i="3"/>
  <c r="T101" i="3"/>
  <c r="M101" i="3"/>
  <c r="L101" i="3"/>
  <c r="AC100" i="3"/>
  <c r="AB100" i="3"/>
  <c r="U100" i="3"/>
  <c r="T100" i="3"/>
  <c r="M100" i="3"/>
  <c r="L100" i="3"/>
  <c r="AC99" i="3"/>
  <c r="AB99" i="3"/>
  <c r="U99" i="3"/>
  <c r="T99" i="3"/>
  <c r="M99" i="3"/>
  <c r="L99" i="3"/>
  <c r="AC98" i="3"/>
  <c r="AB98" i="3"/>
  <c r="U98" i="3"/>
  <c r="T98" i="3"/>
  <c r="M98" i="3"/>
  <c r="L98" i="3"/>
  <c r="AC97" i="3"/>
  <c r="AB97" i="3"/>
  <c r="U97" i="3"/>
  <c r="T97" i="3"/>
  <c r="M97" i="3"/>
  <c r="L97" i="3"/>
  <c r="AC96" i="3"/>
  <c r="AB96" i="3"/>
  <c r="U96" i="3"/>
  <c r="T96" i="3"/>
  <c r="M96" i="3"/>
  <c r="L96" i="3"/>
  <c r="AC95" i="3"/>
  <c r="AB95" i="3"/>
  <c r="U95" i="3"/>
  <c r="T95" i="3"/>
  <c r="M95" i="3"/>
  <c r="L95" i="3"/>
  <c r="AC94" i="3"/>
  <c r="AB94" i="3"/>
  <c r="U94" i="3"/>
  <c r="T94" i="3"/>
  <c r="M94" i="3"/>
  <c r="L94" i="3"/>
  <c r="AC93" i="3"/>
  <c r="AB93" i="3"/>
  <c r="U93" i="3"/>
  <c r="T93" i="3"/>
  <c r="M93" i="3"/>
  <c r="L93" i="3"/>
  <c r="AC92" i="3"/>
  <c r="AB92" i="3"/>
  <c r="U92" i="3"/>
  <c r="T92" i="3"/>
  <c r="M92" i="3"/>
  <c r="L92" i="3"/>
  <c r="AC91" i="3"/>
  <c r="AB91" i="3"/>
  <c r="U91" i="3"/>
  <c r="T91" i="3"/>
  <c r="M91" i="3"/>
  <c r="L91" i="3"/>
  <c r="AC90" i="3"/>
  <c r="AB90" i="3"/>
  <c r="U90" i="3"/>
  <c r="T90" i="3"/>
  <c r="M90" i="3"/>
  <c r="L90" i="3"/>
  <c r="AC89" i="3"/>
  <c r="AB89" i="3"/>
  <c r="U89" i="3"/>
  <c r="T89" i="3"/>
  <c r="T117" i="3" s="1"/>
  <c r="M89" i="3"/>
  <c r="L89" i="3"/>
  <c r="AC88" i="3"/>
  <c r="AB88" i="3"/>
  <c r="U88" i="3"/>
  <c r="T88" i="3"/>
  <c r="M88" i="3"/>
  <c r="L88" i="3"/>
  <c r="A88" i="3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C87" i="3"/>
  <c r="AB87" i="3"/>
  <c r="AB117" i="3" s="1"/>
  <c r="U87" i="3"/>
  <c r="T87" i="3"/>
  <c r="M87" i="3"/>
  <c r="L87" i="3"/>
  <c r="L117" i="3" s="1"/>
  <c r="A87" i="3"/>
  <c r="AC86" i="3"/>
  <c r="AC117" i="3" s="1"/>
  <c r="AB86" i="3"/>
  <c r="U86" i="3"/>
  <c r="U117" i="3" s="1"/>
  <c r="T86" i="3"/>
  <c r="M86" i="3"/>
  <c r="M117" i="3" s="1"/>
  <c r="L86" i="3"/>
  <c r="AA78" i="3"/>
  <c r="Z78" i="3"/>
  <c r="Y78" i="3"/>
  <c r="X78" i="3"/>
  <c r="W78" i="3"/>
  <c r="V78" i="3"/>
  <c r="S78" i="3"/>
  <c r="R78" i="3"/>
  <c r="Q78" i="3"/>
  <c r="P78" i="3"/>
  <c r="O78" i="3"/>
  <c r="N78" i="3"/>
  <c r="K78" i="3"/>
  <c r="J78" i="3"/>
  <c r="I78" i="3"/>
  <c r="H78" i="3"/>
  <c r="G78" i="3"/>
  <c r="E78" i="3"/>
  <c r="D78" i="3"/>
  <c r="AC77" i="3"/>
  <c r="AB77" i="3"/>
  <c r="U77" i="3"/>
  <c r="T77" i="3"/>
  <c r="M77" i="3"/>
  <c r="L77" i="3"/>
  <c r="AC76" i="3"/>
  <c r="AB76" i="3"/>
  <c r="U76" i="3"/>
  <c r="T76" i="3"/>
  <c r="M76" i="3"/>
  <c r="L76" i="3"/>
  <c r="AC75" i="3"/>
  <c r="AB75" i="3"/>
  <c r="U75" i="3"/>
  <c r="T75" i="3"/>
  <c r="M75" i="3"/>
  <c r="L75" i="3"/>
  <c r="AC74" i="3"/>
  <c r="AB74" i="3"/>
  <c r="U74" i="3"/>
  <c r="T74" i="3"/>
  <c r="M74" i="3"/>
  <c r="L74" i="3"/>
  <c r="AC73" i="3"/>
  <c r="AB73" i="3"/>
  <c r="U73" i="3"/>
  <c r="T73" i="3"/>
  <c r="M73" i="3"/>
  <c r="L73" i="3"/>
  <c r="AC72" i="3"/>
  <c r="AB72" i="3"/>
  <c r="U72" i="3"/>
  <c r="T72" i="3"/>
  <c r="M72" i="3"/>
  <c r="L72" i="3"/>
  <c r="AC71" i="3"/>
  <c r="AB71" i="3"/>
  <c r="U71" i="3"/>
  <c r="T71" i="3"/>
  <c r="M71" i="3"/>
  <c r="L71" i="3"/>
  <c r="AC70" i="3"/>
  <c r="AB70" i="3"/>
  <c r="U70" i="3"/>
  <c r="T70" i="3"/>
  <c r="M70" i="3"/>
  <c r="L70" i="3"/>
  <c r="AC69" i="3"/>
  <c r="AB69" i="3"/>
  <c r="U69" i="3"/>
  <c r="T69" i="3"/>
  <c r="M69" i="3"/>
  <c r="L69" i="3"/>
  <c r="AC68" i="3"/>
  <c r="AB68" i="3"/>
  <c r="U68" i="3"/>
  <c r="T68" i="3"/>
  <c r="M68" i="3"/>
  <c r="L68" i="3"/>
  <c r="AC67" i="3"/>
  <c r="AB67" i="3"/>
  <c r="U67" i="3"/>
  <c r="T67" i="3"/>
  <c r="M67" i="3"/>
  <c r="L67" i="3"/>
  <c r="AC66" i="3"/>
  <c r="AB66" i="3"/>
  <c r="U66" i="3"/>
  <c r="T66" i="3"/>
  <c r="M66" i="3"/>
  <c r="L66" i="3"/>
  <c r="AC65" i="3"/>
  <c r="AB65" i="3"/>
  <c r="U65" i="3"/>
  <c r="T65" i="3"/>
  <c r="M65" i="3"/>
  <c r="L65" i="3"/>
  <c r="AC64" i="3"/>
  <c r="AB64" i="3"/>
  <c r="U64" i="3"/>
  <c r="T64" i="3"/>
  <c r="M64" i="3"/>
  <c r="L64" i="3"/>
  <c r="AC63" i="3"/>
  <c r="AB63" i="3"/>
  <c r="U63" i="3"/>
  <c r="T63" i="3"/>
  <c r="M63" i="3"/>
  <c r="L63" i="3"/>
  <c r="AC62" i="3"/>
  <c r="AB62" i="3"/>
  <c r="U62" i="3"/>
  <c r="T62" i="3"/>
  <c r="M62" i="3"/>
  <c r="L62" i="3"/>
  <c r="AC61" i="3"/>
  <c r="AB61" i="3"/>
  <c r="U61" i="3"/>
  <c r="T61" i="3"/>
  <c r="M61" i="3"/>
  <c r="L61" i="3"/>
  <c r="AC60" i="3"/>
  <c r="AB60" i="3"/>
  <c r="U60" i="3"/>
  <c r="T60" i="3"/>
  <c r="M60" i="3"/>
  <c r="L60" i="3"/>
  <c r="AC59" i="3"/>
  <c r="AB59" i="3"/>
  <c r="U59" i="3"/>
  <c r="T59" i="3"/>
  <c r="M59" i="3"/>
  <c r="L59" i="3"/>
  <c r="AC58" i="3"/>
  <c r="AB58" i="3"/>
  <c r="U58" i="3"/>
  <c r="T58" i="3"/>
  <c r="M58" i="3"/>
  <c r="L58" i="3"/>
  <c r="AC57" i="3"/>
  <c r="AB57" i="3"/>
  <c r="U57" i="3"/>
  <c r="T57" i="3"/>
  <c r="M57" i="3"/>
  <c r="L57" i="3"/>
  <c r="AC56" i="3"/>
  <c r="AB56" i="3"/>
  <c r="U56" i="3"/>
  <c r="T56" i="3"/>
  <c r="M56" i="3"/>
  <c r="L56" i="3"/>
  <c r="AC55" i="3"/>
  <c r="AB55" i="3"/>
  <c r="U55" i="3"/>
  <c r="T55" i="3"/>
  <c r="M55" i="3"/>
  <c r="L55" i="3"/>
  <c r="AC54" i="3"/>
  <c r="AB54" i="3"/>
  <c r="U54" i="3"/>
  <c r="T54" i="3"/>
  <c r="M54" i="3"/>
  <c r="L54" i="3"/>
  <c r="AC53" i="3"/>
  <c r="AB53" i="3"/>
  <c r="U53" i="3"/>
  <c r="T53" i="3"/>
  <c r="M53" i="3"/>
  <c r="L53" i="3"/>
  <c r="AC52" i="3"/>
  <c r="AB52" i="3"/>
  <c r="U52" i="3"/>
  <c r="T52" i="3"/>
  <c r="M52" i="3"/>
  <c r="L52" i="3"/>
  <c r="AC51" i="3"/>
  <c r="AB51" i="3"/>
  <c r="U51" i="3"/>
  <c r="T51" i="3"/>
  <c r="M51" i="3"/>
  <c r="L51" i="3"/>
  <c r="AC50" i="3"/>
  <c r="AB50" i="3"/>
  <c r="U50" i="3"/>
  <c r="U78" i="3" s="1"/>
  <c r="T50" i="3"/>
  <c r="M50" i="3"/>
  <c r="L50" i="3"/>
  <c r="AC49" i="3"/>
  <c r="AB49" i="3"/>
  <c r="U49" i="3"/>
  <c r="T49" i="3"/>
  <c r="M49" i="3"/>
  <c r="L49" i="3"/>
  <c r="AC48" i="3"/>
  <c r="AC78" i="3" s="1"/>
  <c r="AB48" i="3"/>
  <c r="U48" i="3"/>
  <c r="T48" i="3"/>
  <c r="M48" i="3"/>
  <c r="M78" i="3" s="1"/>
  <c r="L48" i="3"/>
  <c r="A48" i="3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C47" i="3"/>
  <c r="AB47" i="3"/>
  <c r="AB78" i="3" s="1"/>
  <c r="U47" i="3"/>
  <c r="T47" i="3"/>
  <c r="T78" i="3" s="1"/>
  <c r="M47" i="3"/>
  <c r="L47" i="3"/>
  <c r="L78" i="3" s="1"/>
  <c r="AA39" i="3"/>
  <c r="Z39" i="3"/>
  <c r="Y39" i="3"/>
  <c r="X39" i="3"/>
  <c r="W39" i="3"/>
  <c r="V39" i="3"/>
  <c r="S39" i="3"/>
  <c r="R39" i="3"/>
  <c r="Q39" i="3"/>
  <c r="P39" i="3"/>
  <c r="O39" i="3"/>
  <c r="N39" i="3"/>
  <c r="K39" i="3"/>
  <c r="J39" i="3"/>
  <c r="I39" i="3"/>
  <c r="H39" i="3"/>
  <c r="G39" i="3"/>
  <c r="F39" i="3"/>
  <c r="E39" i="3"/>
  <c r="D39" i="3"/>
  <c r="AC38" i="3"/>
  <c r="AB38" i="3"/>
  <c r="U38" i="3"/>
  <c r="T38" i="3"/>
  <c r="M38" i="3"/>
  <c r="L38" i="3"/>
  <c r="AC37" i="3"/>
  <c r="AB37" i="3"/>
  <c r="U37" i="3"/>
  <c r="T37" i="3"/>
  <c r="M37" i="3"/>
  <c r="L37" i="3"/>
  <c r="AC36" i="3"/>
  <c r="AB36" i="3"/>
  <c r="U36" i="3"/>
  <c r="T36" i="3"/>
  <c r="M36" i="3"/>
  <c r="L36" i="3"/>
  <c r="AC35" i="3"/>
  <c r="AB35" i="3"/>
  <c r="U35" i="3"/>
  <c r="T35" i="3"/>
  <c r="M35" i="3"/>
  <c r="L35" i="3"/>
  <c r="AC34" i="3"/>
  <c r="AB34" i="3"/>
  <c r="U34" i="3"/>
  <c r="T34" i="3"/>
  <c r="M34" i="3"/>
  <c r="L34" i="3"/>
  <c r="AC33" i="3"/>
  <c r="AB33" i="3"/>
  <c r="U33" i="3"/>
  <c r="T33" i="3"/>
  <c r="M33" i="3"/>
  <c r="L33" i="3"/>
  <c r="AC32" i="3"/>
  <c r="AB32" i="3"/>
  <c r="U32" i="3"/>
  <c r="T32" i="3"/>
  <c r="M32" i="3"/>
  <c r="L32" i="3"/>
  <c r="AC31" i="3"/>
  <c r="AB31" i="3"/>
  <c r="U31" i="3"/>
  <c r="T31" i="3"/>
  <c r="M31" i="3"/>
  <c r="L31" i="3"/>
  <c r="AC30" i="3"/>
  <c r="AB30" i="3"/>
  <c r="U30" i="3"/>
  <c r="T30" i="3"/>
  <c r="M30" i="3"/>
  <c r="L30" i="3"/>
  <c r="AC29" i="3"/>
  <c r="AB29" i="3"/>
  <c r="U29" i="3"/>
  <c r="T29" i="3"/>
  <c r="M29" i="3"/>
  <c r="L29" i="3"/>
  <c r="AC28" i="3"/>
  <c r="AB28" i="3"/>
  <c r="U28" i="3"/>
  <c r="T28" i="3"/>
  <c r="M28" i="3"/>
  <c r="L28" i="3"/>
  <c r="AC27" i="3"/>
  <c r="AB27" i="3"/>
  <c r="U27" i="3"/>
  <c r="T27" i="3"/>
  <c r="M27" i="3"/>
  <c r="L27" i="3"/>
  <c r="AC26" i="3"/>
  <c r="AB26" i="3"/>
  <c r="U26" i="3"/>
  <c r="T26" i="3"/>
  <c r="M26" i="3"/>
  <c r="L26" i="3"/>
  <c r="AC25" i="3"/>
  <c r="AB25" i="3"/>
  <c r="U25" i="3"/>
  <c r="T25" i="3"/>
  <c r="M25" i="3"/>
  <c r="L25" i="3"/>
  <c r="AC24" i="3"/>
  <c r="AB24" i="3"/>
  <c r="U24" i="3"/>
  <c r="T24" i="3"/>
  <c r="M24" i="3"/>
  <c r="L24" i="3"/>
  <c r="AC23" i="3"/>
  <c r="AB23" i="3"/>
  <c r="U23" i="3"/>
  <c r="T23" i="3"/>
  <c r="M23" i="3"/>
  <c r="L23" i="3"/>
  <c r="AC22" i="3"/>
  <c r="AB22" i="3"/>
  <c r="U22" i="3"/>
  <c r="T22" i="3"/>
  <c r="M22" i="3"/>
  <c r="L22" i="3"/>
  <c r="AC21" i="3"/>
  <c r="AB21" i="3"/>
  <c r="U21" i="3"/>
  <c r="T21" i="3"/>
  <c r="M21" i="3"/>
  <c r="L21" i="3"/>
  <c r="AC20" i="3"/>
  <c r="AB20" i="3"/>
  <c r="U20" i="3"/>
  <c r="T20" i="3"/>
  <c r="M20" i="3"/>
  <c r="L20" i="3"/>
  <c r="AC19" i="3"/>
  <c r="AB19" i="3"/>
  <c r="U19" i="3"/>
  <c r="T19" i="3"/>
  <c r="M19" i="3"/>
  <c r="L19" i="3"/>
  <c r="AC18" i="3"/>
  <c r="AB18" i="3"/>
  <c r="U18" i="3"/>
  <c r="T18" i="3"/>
  <c r="M18" i="3"/>
  <c r="L18" i="3"/>
  <c r="AC17" i="3"/>
  <c r="AB17" i="3"/>
  <c r="U17" i="3"/>
  <c r="T17" i="3"/>
  <c r="M17" i="3"/>
  <c r="L17" i="3"/>
  <c r="AC16" i="3"/>
  <c r="AB16" i="3"/>
  <c r="U16" i="3"/>
  <c r="T16" i="3"/>
  <c r="M16" i="3"/>
  <c r="L16" i="3"/>
  <c r="AC15" i="3"/>
  <c r="AB15" i="3"/>
  <c r="U15" i="3"/>
  <c r="T15" i="3"/>
  <c r="M15" i="3"/>
  <c r="L15" i="3"/>
  <c r="AC14" i="3"/>
  <c r="AB14" i="3"/>
  <c r="U14" i="3"/>
  <c r="T14" i="3"/>
  <c r="M14" i="3"/>
  <c r="L14" i="3"/>
  <c r="AC13" i="3"/>
  <c r="AB13" i="3"/>
  <c r="U13" i="3"/>
  <c r="T13" i="3"/>
  <c r="M13" i="3"/>
  <c r="L13" i="3"/>
  <c r="AC12" i="3"/>
  <c r="AB12" i="3"/>
  <c r="U12" i="3"/>
  <c r="T12" i="3"/>
  <c r="M12" i="3"/>
  <c r="L12" i="3"/>
  <c r="AC11" i="3"/>
  <c r="AB11" i="3"/>
  <c r="U11" i="3"/>
  <c r="T11" i="3"/>
  <c r="M11" i="3"/>
  <c r="L11" i="3"/>
  <c r="AC10" i="3"/>
  <c r="AB10" i="3"/>
  <c r="U10" i="3"/>
  <c r="T10" i="3"/>
  <c r="M10" i="3"/>
  <c r="L10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C9" i="3"/>
  <c r="AB9" i="3"/>
  <c r="AB39" i="3" s="1"/>
  <c r="U9" i="3"/>
  <c r="T9" i="3"/>
  <c r="T39" i="3" s="1"/>
  <c r="M9" i="3"/>
  <c r="L9" i="3"/>
  <c r="L39" i="3" s="1"/>
  <c r="A9" i="3"/>
  <c r="AC8" i="3"/>
  <c r="AC39" i="3" s="1"/>
  <c r="AB8" i="3"/>
  <c r="U8" i="3"/>
  <c r="U39" i="3" s="1"/>
  <c r="T8" i="3"/>
  <c r="M8" i="3"/>
  <c r="M39" i="3" s="1"/>
  <c r="L8" i="3"/>
  <c r="BT146" i="2"/>
  <c r="BS146" i="2"/>
  <c r="BR146" i="2"/>
  <c r="BN146" i="2"/>
  <c r="BM146" i="2"/>
  <c r="BL146" i="2"/>
  <c r="BK146" i="2"/>
  <c r="BJ146" i="2"/>
  <c r="BI146" i="2"/>
  <c r="BH146" i="2"/>
  <c r="BG146" i="2"/>
  <c r="BC146" i="2"/>
  <c r="BB146" i="2"/>
  <c r="BA146" i="2"/>
  <c r="AZ146" i="2"/>
  <c r="AY146" i="2"/>
  <c r="AX146" i="2"/>
  <c r="AW146" i="2"/>
  <c r="AV146" i="2"/>
  <c r="AU146" i="2"/>
  <c r="AT146" i="2"/>
  <c r="AS146" i="2"/>
  <c r="AR146" i="2"/>
  <c r="AO146" i="2"/>
  <c r="AN146" i="2"/>
  <c r="AM146" i="2"/>
  <c r="AL146" i="2"/>
  <c r="AK146" i="2"/>
  <c r="AJ146" i="2"/>
  <c r="AI146" i="2"/>
  <c r="AH146" i="2"/>
  <c r="AE146" i="2"/>
  <c r="AD146" i="2"/>
  <c r="AC146" i="2"/>
  <c r="AB146" i="2"/>
  <c r="AA146" i="2"/>
  <c r="Z146" i="2"/>
  <c r="Y146" i="2"/>
  <c r="X146" i="2"/>
  <c r="U146" i="2"/>
  <c r="T146" i="2"/>
  <c r="S146" i="2"/>
  <c r="R146" i="2"/>
  <c r="Q146" i="2"/>
  <c r="P146" i="2"/>
  <c r="O146" i="2"/>
  <c r="N146" i="2"/>
  <c r="K146" i="2"/>
  <c r="J146" i="2"/>
  <c r="I146" i="2"/>
  <c r="H146" i="2"/>
  <c r="G146" i="2"/>
  <c r="F146" i="2"/>
  <c r="E146" i="2"/>
  <c r="D146" i="2"/>
  <c r="BP145" i="2"/>
  <c r="BO145" i="2"/>
  <c r="BF145" i="2"/>
  <c r="BE145" i="2"/>
  <c r="BD145" i="2"/>
  <c r="BU145" i="2" s="1"/>
  <c r="BV145" i="2" s="1"/>
  <c r="AQ145" i="2"/>
  <c r="AP145" i="2"/>
  <c r="AG145" i="2"/>
  <c r="AF145" i="2"/>
  <c r="W145" i="2"/>
  <c r="V145" i="2"/>
  <c r="M145" i="2"/>
  <c r="L145" i="2"/>
  <c r="BP144" i="2"/>
  <c r="BO144" i="2"/>
  <c r="BF144" i="2"/>
  <c r="BE144" i="2"/>
  <c r="BD144" i="2"/>
  <c r="BU144" i="2" s="1"/>
  <c r="BV144" i="2" s="1"/>
  <c r="AQ144" i="2"/>
  <c r="AP144" i="2"/>
  <c r="AG144" i="2"/>
  <c r="AF144" i="2"/>
  <c r="W144" i="2"/>
  <c r="V144" i="2"/>
  <c r="M144" i="2"/>
  <c r="L144" i="2"/>
  <c r="BP143" i="2"/>
  <c r="BO143" i="2"/>
  <c r="BF143" i="2"/>
  <c r="BE143" i="2"/>
  <c r="BD143" i="2"/>
  <c r="BU143" i="2" s="1"/>
  <c r="BV143" i="2" s="1"/>
  <c r="AQ143" i="2"/>
  <c r="AP143" i="2"/>
  <c r="AG143" i="2"/>
  <c r="AF143" i="2"/>
  <c r="W143" i="2"/>
  <c r="V143" i="2"/>
  <c r="M143" i="2"/>
  <c r="L143" i="2"/>
  <c r="BP142" i="2"/>
  <c r="BO142" i="2"/>
  <c r="BF142" i="2"/>
  <c r="BE142" i="2"/>
  <c r="BU142" i="2" s="1"/>
  <c r="BV142" i="2" s="1"/>
  <c r="BD142" i="2"/>
  <c r="AQ142" i="2"/>
  <c r="AP142" i="2"/>
  <c r="AG142" i="2"/>
  <c r="AF142" i="2"/>
  <c r="W142" i="2"/>
  <c r="V142" i="2"/>
  <c r="M142" i="2"/>
  <c r="L142" i="2"/>
  <c r="BP141" i="2"/>
  <c r="BO141" i="2"/>
  <c r="BF141" i="2"/>
  <c r="BE141" i="2"/>
  <c r="BD141" i="2"/>
  <c r="BU141" i="2" s="1"/>
  <c r="BV141" i="2" s="1"/>
  <c r="AQ141" i="2"/>
  <c r="AP141" i="2"/>
  <c r="AG141" i="2"/>
  <c r="AF141" i="2"/>
  <c r="W141" i="2"/>
  <c r="V141" i="2"/>
  <c r="M141" i="2"/>
  <c r="L141" i="2"/>
  <c r="BP140" i="2"/>
  <c r="BO140" i="2"/>
  <c r="BF140" i="2"/>
  <c r="BE140" i="2"/>
  <c r="BD140" i="2"/>
  <c r="BU140" i="2" s="1"/>
  <c r="BV140" i="2" s="1"/>
  <c r="AQ140" i="2"/>
  <c r="AP140" i="2"/>
  <c r="AG140" i="2"/>
  <c r="AF140" i="2"/>
  <c r="W140" i="2"/>
  <c r="V140" i="2"/>
  <c r="M140" i="2"/>
  <c r="L140" i="2"/>
  <c r="BP139" i="2"/>
  <c r="BO139" i="2"/>
  <c r="BF139" i="2"/>
  <c r="BE139" i="2"/>
  <c r="BD139" i="2"/>
  <c r="BU139" i="2" s="1"/>
  <c r="BV139" i="2" s="1"/>
  <c r="AQ139" i="2"/>
  <c r="AP139" i="2"/>
  <c r="AG139" i="2"/>
  <c r="AF139" i="2"/>
  <c r="W139" i="2"/>
  <c r="V139" i="2"/>
  <c r="M139" i="2"/>
  <c r="L139" i="2"/>
  <c r="BP138" i="2"/>
  <c r="BO138" i="2"/>
  <c r="BF138" i="2"/>
  <c r="BE138" i="2"/>
  <c r="BU138" i="2" s="1"/>
  <c r="BV138" i="2" s="1"/>
  <c r="BD138" i="2"/>
  <c r="AQ138" i="2"/>
  <c r="AP138" i="2"/>
  <c r="AG138" i="2"/>
  <c r="AF138" i="2"/>
  <c r="W138" i="2"/>
  <c r="V138" i="2"/>
  <c r="M138" i="2"/>
  <c r="L138" i="2"/>
  <c r="BP137" i="2"/>
  <c r="BO137" i="2"/>
  <c r="BF137" i="2"/>
  <c r="BE137" i="2"/>
  <c r="BD137" i="2"/>
  <c r="BU137" i="2" s="1"/>
  <c r="BV137" i="2" s="1"/>
  <c r="AQ137" i="2"/>
  <c r="AP137" i="2"/>
  <c r="AG137" i="2"/>
  <c r="AF137" i="2"/>
  <c r="W137" i="2"/>
  <c r="V137" i="2"/>
  <c r="M137" i="2"/>
  <c r="L137" i="2"/>
  <c r="BP136" i="2"/>
  <c r="BO136" i="2"/>
  <c r="BF136" i="2"/>
  <c r="BE136" i="2"/>
  <c r="BD136" i="2"/>
  <c r="BU136" i="2" s="1"/>
  <c r="BV136" i="2" s="1"/>
  <c r="AQ136" i="2"/>
  <c r="AP136" i="2"/>
  <c r="AG136" i="2"/>
  <c r="AF136" i="2"/>
  <c r="W136" i="2"/>
  <c r="V136" i="2"/>
  <c r="M136" i="2"/>
  <c r="L136" i="2"/>
  <c r="BP135" i="2"/>
  <c r="BO135" i="2"/>
  <c r="BF135" i="2"/>
  <c r="BE135" i="2"/>
  <c r="BD135" i="2"/>
  <c r="BU135" i="2" s="1"/>
  <c r="BV135" i="2" s="1"/>
  <c r="AQ135" i="2"/>
  <c r="AP135" i="2"/>
  <c r="AG135" i="2"/>
  <c r="AF135" i="2"/>
  <c r="W135" i="2"/>
  <c r="V135" i="2"/>
  <c r="M135" i="2"/>
  <c r="L135" i="2"/>
  <c r="BP134" i="2"/>
  <c r="BO134" i="2"/>
  <c r="BF134" i="2"/>
  <c r="BE134" i="2"/>
  <c r="BU134" i="2" s="1"/>
  <c r="BV134" i="2" s="1"/>
  <c r="BD134" i="2"/>
  <c r="AQ134" i="2"/>
  <c r="AP134" i="2"/>
  <c r="AG134" i="2"/>
  <c r="AF134" i="2"/>
  <c r="W134" i="2"/>
  <c r="V134" i="2"/>
  <c r="M134" i="2"/>
  <c r="L134" i="2"/>
  <c r="BP133" i="2"/>
  <c r="BO133" i="2"/>
  <c r="BF133" i="2"/>
  <c r="BE133" i="2"/>
  <c r="BD133" i="2"/>
  <c r="BU133" i="2" s="1"/>
  <c r="BV133" i="2" s="1"/>
  <c r="AQ133" i="2"/>
  <c r="AP133" i="2"/>
  <c r="AG133" i="2"/>
  <c r="AF133" i="2"/>
  <c r="W133" i="2"/>
  <c r="V133" i="2"/>
  <c r="M133" i="2"/>
  <c r="L133" i="2"/>
  <c r="BP132" i="2"/>
  <c r="BO132" i="2"/>
  <c r="BF132" i="2"/>
  <c r="BE132" i="2"/>
  <c r="BD132" i="2"/>
  <c r="BU132" i="2" s="1"/>
  <c r="BV132" i="2" s="1"/>
  <c r="AQ132" i="2"/>
  <c r="AP132" i="2"/>
  <c r="AG132" i="2"/>
  <c r="AF132" i="2"/>
  <c r="W132" i="2"/>
  <c r="V132" i="2"/>
  <c r="M132" i="2"/>
  <c r="L132" i="2"/>
  <c r="BP131" i="2"/>
  <c r="BO131" i="2"/>
  <c r="BF131" i="2"/>
  <c r="BE131" i="2"/>
  <c r="BD131" i="2"/>
  <c r="BU131" i="2" s="1"/>
  <c r="BV131" i="2" s="1"/>
  <c r="AQ131" i="2"/>
  <c r="AP131" i="2"/>
  <c r="AG131" i="2"/>
  <c r="AF131" i="2"/>
  <c r="W131" i="2"/>
  <c r="V131" i="2"/>
  <c r="M131" i="2"/>
  <c r="L131" i="2"/>
  <c r="BP130" i="2"/>
  <c r="BO130" i="2"/>
  <c r="BF130" i="2"/>
  <c r="BE130" i="2"/>
  <c r="BU130" i="2" s="1"/>
  <c r="BV130" i="2" s="1"/>
  <c r="BD130" i="2"/>
  <c r="AQ130" i="2"/>
  <c r="AP130" i="2"/>
  <c r="AG130" i="2"/>
  <c r="AF130" i="2"/>
  <c r="W130" i="2"/>
  <c r="V130" i="2"/>
  <c r="M130" i="2"/>
  <c r="L130" i="2"/>
  <c r="BP129" i="2"/>
  <c r="BO129" i="2"/>
  <c r="BF129" i="2"/>
  <c r="BE129" i="2"/>
  <c r="BD129" i="2"/>
  <c r="BU129" i="2" s="1"/>
  <c r="BV129" i="2" s="1"/>
  <c r="AQ129" i="2"/>
  <c r="AP129" i="2"/>
  <c r="AG129" i="2"/>
  <c r="AF129" i="2"/>
  <c r="W129" i="2"/>
  <c r="V129" i="2"/>
  <c r="M129" i="2"/>
  <c r="L129" i="2"/>
  <c r="BP128" i="2"/>
  <c r="BO128" i="2"/>
  <c r="BF128" i="2"/>
  <c r="BE128" i="2"/>
  <c r="BD128" i="2"/>
  <c r="BU128" i="2" s="1"/>
  <c r="BV128" i="2" s="1"/>
  <c r="AQ128" i="2"/>
  <c r="AP128" i="2"/>
  <c r="AG128" i="2"/>
  <c r="AF128" i="2"/>
  <c r="W128" i="2"/>
  <c r="V128" i="2"/>
  <c r="M128" i="2"/>
  <c r="L128" i="2"/>
  <c r="BP127" i="2"/>
  <c r="BO127" i="2"/>
  <c r="BF127" i="2"/>
  <c r="BE127" i="2"/>
  <c r="BD127" i="2"/>
  <c r="BU127" i="2" s="1"/>
  <c r="BV127" i="2" s="1"/>
  <c r="AQ127" i="2"/>
  <c r="AP127" i="2"/>
  <c r="AG127" i="2"/>
  <c r="AF127" i="2"/>
  <c r="W127" i="2"/>
  <c r="V127" i="2"/>
  <c r="M127" i="2"/>
  <c r="L127" i="2"/>
  <c r="BP126" i="2"/>
  <c r="BO126" i="2"/>
  <c r="BF126" i="2"/>
  <c r="BE126" i="2"/>
  <c r="BU126" i="2" s="1"/>
  <c r="BV126" i="2" s="1"/>
  <c r="BD126" i="2"/>
  <c r="AQ126" i="2"/>
  <c r="AP126" i="2"/>
  <c r="AG126" i="2"/>
  <c r="AF126" i="2"/>
  <c r="W126" i="2"/>
  <c r="V126" i="2"/>
  <c r="M126" i="2"/>
  <c r="L126" i="2"/>
  <c r="BP125" i="2"/>
  <c r="BO125" i="2"/>
  <c r="BF125" i="2"/>
  <c r="BE125" i="2"/>
  <c r="BD125" i="2"/>
  <c r="BU125" i="2" s="1"/>
  <c r="BV125" i="2" s="1"/>
  <c r="AQ125" i="2"/>
  <c r="AP125" i="2"/>
  <c r="AG125" i="2"/>
  <c r="AF125" i="2"/>
  <c r="W125" i="2"/>
  <c r="V125" i="2"/>
  <c r="M125" i="2"/>
  <c r="L125" i="2"/>
  <c r="BP124" i="2"/>
  <c r="BO124" i="2"/>
  <c r="BF124" i="2"/>
  <c r="BE124" i="2"/>
  <c r="BD124" i="2"/>
  <c r="BU124" i="2" s="1"/>
  <c r="BV124" i="2" s="1"/>
  <c r="AQ124" i="2"/>
  <c r="AP124" i="2"/>
  <c r="AG124" i="2"/>
  <c r="AF124" i="2"/>
  <c r="W124" i="2"/>
  <c r="V124" i="2"/>
  <c r="M124" i="2"/>
  <c r="L124" i="2"/>
  <c r="BP123" i="2"/>
  <c r="BO123" i="2"/>
  <c r="BF123" i="2"/>
  <c r="BE123" i="2"/>
  <c r="BD123" i="2"/>
  <c r="BU123" i="2" s="1"/>
  <c r="BV123" i="2" s="1"/>
  <c r="AQ123" i="2"/>
  <c r="AP123" i="2"/>
  <c r="AG123" i="2"/>
  <c r="AF123" i="2"/>
  <c r="W123" i="2"/>
  <c r="V123" i="2"/>
  <c r="M123" i="2"/>
  <c r="L123" i="2"/>
  <c r="BP122" i="2"/>
  <c r="BO122" i="2"/>
  <c r="BF122" i="2"/>
  <c r="BE122" i="2"/>
  <c r="BU122" i="2" s="1"/>
  <c r="BV122" i="2" s="1"/>
  <c r="BD122" i="2"/>
  <c r="AQ122" i="2"/>
  <c r="AP122" i="2"/>
  <c r="AG122" i="2"/>
  <c r="AF122" i="2"/>
  <c r="W122" i="2"/>
  <c r="V122" i="2"/>
  <c r="M122" i="2"/>
  <c r="L122" i="2"/>
  <c r="BP121" i="2"/>
  <c r="BO121" i="2"/>
  <c r="BF121" i="2"/>
  <c r="BE121" i="2"/>
  <c r="BD121" i="2"/>
  <c r="BU121" i="2" s="1"/>
  <c r="BV121" i="2" s="1"/>
  <c r="AQ121" i="2"/>
  <c r="AP121" i="2"/>
  <c r="AG121" i="2"/>
  <c r="AF121" i="2"/>
  <c r="W121" i="2"/>
  <c r="V121" i="2"/>
  <c r="M121" i="2"/>
  <c r="L121" i="2"/>
  <c r="BP120" i="2"/>
  <c r="BO120" i="2"/>
  <c r="BF120" i="2"/>
  <c r="BE120" i="2"/>
  <c r="BD120" i="2"/>
  <c r="BU120" i="2" s="1"/>
  <c r="BV120" i="2" s="1"/>
  <c r="AQ120" i="2"/>
  <c r="AP120" i="2"/>
  <c r="AG120" i="2"/>
  <c r="AF120" i="2"/>
  <c r="W120" i="2"/>
  <c r="V120" i="2"/>
  <c r="M120" i="2"/>
  <c r="L120" i="2"/>
  <c r="BP119" i="2"/>
  <c r="BO119" i="2"/>
  <c r="BF119" i="2"/>
  <c r="BE119" i="2"/>
  <c r="BD119" i="2"/>
  <c r="BU119" i="2" s="1"/>
  <c r="BV119" i="2" s="1"/>
  <c r="AQ119" i="2"/>
  <c r="AP119" i="2"/>
  <c r="AG119" i="2"/>
  <c r="AF119" i="2"/>
  <c r="W119" i="2"/>
  <c r="V119" i="2"/>
  <c r="M119" i="2"/>
  <c r="L119" i="2"/>
  <c r="BP118" i="2"/>
  <c r="BO118" i="2"/>
  <c r="BF118" i="2"/>
  <c r="BE118" i="2"/>
  <c r="BU118" i="2" s="1"/>
  <c r="BV118" i="2" s="1"/>
  <c r="BD118" i="2"/>
  <c r="AQ118" i="2"/>
  <c r="AP118" i="2"/>
  <c r="AG118" i="2"/>
  <c r="AF118" i="2"/>
  <c r="W118" i="2"/>
  <c r="V118" i="2"/>
  <c r="M118" i="2"/>
  <c r="L118" i="2"/>
  <c r="BP117" i="2"/>
  <c r="BO117" i="2"/>
  <c r="BF117" i="2"/>
  <c r="BE117" i="2"/>
  <c r="BD117" i="2"/>
  <c r="BU117" i="2" s="1"/>
  <c r="BV117" i="2" s="1"/>
  <c r="AQ117" i="2"/>
  <c r="AP117" i="2"/>
  <c r="AG117" i="2"/>
  <c r="AF117" i="2"/>
  <c r="W117" i="2"/>
  <c r="V117" i="2"/>
  <c r="M117" i="2"/>
  <c r="L117" i="2"/>
  <c r="BP116" i="2"/>
  <c r="BP146" i="2" s="1"/>
  <c r="BO116" i="2"/>
  <c r="BO146" i="2" s="1"/>
  <c r="BF116" i="2"/>
  <c r="BF146" i="2" s="1"/>
  <c r="BE116" i="2"/>
  <c r="BE146" i="2" s="1"/>
  <c r="BD116" i="2"/>
  <c r="BD146" i="2" s="1"/>
  <c r="AQ116" i="2"/>
  <c r="AQ146" i="2" s="1"/>
  <c r="AP116" i="2"/>
  <c r="AP146" i="2" s="1"/>
  <c r="AG116" i="2"/>
  <c r="AG146" i="2" s="1"/>
  <c r="AF116" i="2"/>
  <c r="AF146" i="2" s="1"/>
  <c r="W116" i="2"/>
  <c r="W146" i="2" s="1"/>
  <c r="V116" i="2"/>
  <c r="V146" i="2" s="1"/>
  <c r="M116" i="2"/>
  <c r="M146" i="2" s="1"/>
  <c r="L116" i="2"/>
  <c r="L146" i="2" s="1"/>
  <c r="BT110" i="2"/>
  <c r="BS110" i="2"/>
  <c r="BR110" i="2"/>
  <c r="BN110" i="2"/>
  <c r="BM110" i="2"/>
  <c r="BL110" i="2"/>
  <c r="BP111" i="2" s="1"/>
  <c r="BK110" i="2"/>
  <c r="BJ110" i="2"/>
  <c r="BI110" i="2"/>
  <c r="BH110" i="2"/>
  <c r="BG110" i="2"/>
  <c r="BC110" i="2"/>
  <c r="BB110" i="2"/>
  <c r="BA110" i="2"/>
  <c r="AZ110" i="2"/>
  <c r="AY110" i="2"/>
  <c r="AX110" i="2"/>
  <c r="AW110" i="2"/>
  <c r="AV110" i="2"/>
  <c r="AU110" i="2"/>
  <c r="AT110" i="2"/>
  <c r="AS110" i="2"/>
  <c r="AR110" i="2"/>
  <c r="AO110" i="2"/>
  <c r="AN110" i="2"/>
  <c r="AM110" i="2"/>
  <c r="AL110" i="2"/>
  <c r="AK110" i="2"/>
  <c r="AJ110" i="2"/>
  <c r="AI110" i="2"/>
  <c r="AH110" i="2"/>
  <c r="AE110" i="2"/>
  <c r="AD110" i="2"/>
  <c r="AC110" i="2"/>
  <c r="AB110" i="2"/>
  <c r="AA110" i="2"/>
  <c r="Z110" i="2"/>
  <c r="Y110" i="2"/>
  <c r="X110" i="2"/>
  <c r="U110" i="2"/>
  <c r="T110" i="2"/>
  <c r="S110" i="2"/>
  <c r="R110" i="2"/>
  <c r="Q110" i="2"/>
  <c r="P110" i="2"/>
  <c r="O110" i="2"/>
  <c r="N110" i="2"/>
  <c r="K110" i="2"/>
  <c r="J110" i="2"/>
  <c r="I110" i="2"/>
  <c r="H110" i="2"/>
  <c r="G110" i="2"/>
  <c r="F110" i="2"/>
  <c r="E110" i="2"/>
  <c r="D110" i="2"/>
  <c r="BP109" i="2"/>
  <c r="BO109" i="2"/>
  <c r="BF109" i="2"/>
  <c r="BE109" i="2"/>
  <c r="BD109" i="2"/>
  <c r="BU109" i="2" s="1"/>
  <c r="BV109" i="2" s="1"/>
  <c r="AQ109" i="2"/>
  <c r="AP109" i="2"/>
  <c r="AG109" i="2"/>
  <c r="AF109" i="2"/>
  <c r="W109" i="2"/>
  <c r="V109" i="2"/>
  <c r="M109" i="2"/>
  <c r="L109" i="2"/>
  <c r="BP108" i="2"/>
  <c r="BO108" i="2"/>
  <c r="BF108" i="2"/>
  <c r="BE108" i="2"/>
  <c r="BU108" i="2" s="1"/>
  <c r="BV108" i="2" s="1"/>
  <c r="BD108" i="2"/>
  <c r="AQ108" i="2"/>
  <c r="AP108" i="2"/>
  <c r="AG108" i="2"/>
  <c r="AF108" i="2"/>
  <c r="W108" i="2"/>
  <c r="V108" i="2"/>
  <c r="M108" i="2"/>
  <c r="L108" i="2"/>
  <c r="BP107" i="2"/>
  <c r="BO107" i="2"/>
  <c r="BF107" i="2"/>
  <c r="BE107" i="2"/>
  <c r="BU107" i="2" s="1"/>
  <c r="BV107" i="2" s="1"/>
  <c r="BD107" i="2"/>
  <c r="AQ107" i="2"/>
  <c r="AP107" i="2"/>
  <c r="AG107" i="2"/>
  <c r="AF107" i="2"/>
  <c r="W107" i="2"/>
  <c r="V107" i="2"/>
  <c r="M107" i="2"/>
  <c r="L107" i="2"/>
  <c r="BP106" i="2"/>
  <c r="BO106" i="2"/>
  <c r="BF106" i="2"/>
  <c r="BE106" i="2"/>
  <c r="BU106" i="2" s="1"/>
  <c r="BV106" i="2" s="1"/>
  <c r="BD106" i="2"/>
  <c r="AQ106" i="2"/>
  <c r="AP106" i="2"/>
  <c r="AG106" i="2"/>
  <c r="AF106" i="2"/>
  <c r="W106" i="2"/>
  <c r="V106" i="2"/>
  <c r="M106" i="2"/>
  <c r="L106" i="2"/>
  <c r="BP105" i="2"/>
  <c r="BO105" i="2"/>
  <c r="BF105" i="2"/>
  <c r="BE105" i="2"/>
  <c r="BD105" i="2"/>
  <c r="BU105" i="2" s="1"/>
  <c r="BV105" i="2" s="1"/>
  <c r="AQ105" i="2"/>
  <c r="AP105" i="2"/>
  <c r="AG105" i="2"/>
  <c r="AF105" i="2"/>
  <c r="W105" i="2"/>
  <c r="V105" i="2"/>
  <c r="M105" i="2"/>
  <c r="L105" i="2"/>
  <c r="BP104" i="2"/>
  <c r="BO104" i="2"/>
  <c r="BF104" i="2"/>
  <c r="BE104" i="2"/>
  <c r="BU104" i="2" s="1"/>
  <c r="BV104" i="2" s="1"/>
  <c r="BD104" i="2"/>
  <c r="AQ104" i="2"/>
  <c r="AP104" i="2"/>
  <c r="AG104" i="2"/>
  <c r="AF104" i="2"/>
  <c r="W104" i="2"/>
  <c r="V104" i="2"/>
  <c r="M104" i="2"/>
  <c r="L104" i="2"/>
  <c r="BP103" i="2"/>
  <c r="BO103" i="2"/>
  <c r="BF103" i="2"/>
  <c r="BE103" i="2"/>
  <c r="BU103" i="2" s="1"/>
  <c r="BV103" i="2" s="1"/>
  <c r="BD103" i="2"/>
  <c r="AQ103" i="2"/>
  <c r="AP103" i="2"/>
  <c r="AG103" i="2"/>
  <c r="AF103" i="2"/>
  <c r="W103" i="2"/>
  <c r="V103" i="2"/>
  <c r="M103" i="2"/>
  <c r="L103" i="2"/>
  <c r="BP102" i="2"/>
  <c r="BO102" i="2"/>
  <c r="BF102" i="2"/>
  <c r="BE102" i="2"/>
  <c r="BU102" i="2" s="1"/>
  <c r="BV102" i="2" s="1"/>
  <c r="BD102" i="2"/>
  <c r="AQ102" i="2"/>
  <c r="AP102" i="2"/>
  <c r="AG102" i="2"/>
  <c r="AF102" i="2"/>
  <c r="W102" i="2"/>
  <c r="V102" i="2"/>
  <c r="M102" i="2"/>
  <c r="L102" i="2"/>
  <c r="BP101" i="2"/>
  <c r="BO101" i="2"/>
  <c r="BF101" i="2"/>
  <c r="BE101" i="2"/>
  <c r="BD101" i="2"/>
  <c r="BU101" i="2" s="1"/>
  <c r="BV101" i="2" s="1"/>
  <c r="AQ101" i="2"/>
  <c r="AP101" i="2"/>
  <c r="AG101" i="2"/>
  <c r="AF101" i="2"/>
  <c r="W101" i="2"/>
  <c r="V101" i="2"/>
  <c r="M101" i="2"/>
  <c r="L101" i="2"/>
  <c r="BP100" i="2"/>
  <c r="BO100" i="2"/>
  <c r="BF100" i="2"/>
  <c r="BE100" i="2"/>
  <c r="BU100" i="2" s="1"/>
  <c r="BV100" i="2" s="1"/>
  <c r="BD100" i="2"/>
  <c r="AQ100" i="2"/>
  <c r="AP100" i="2"/>
  <c r="AG100" i="2"/>
  <c r="AF100" i="2"/>
  <c r="W100" i="2"/>
  <c r="V100" i="2"/>
  <c r="M100" i="2"/>
  <c r="L100" i="2"/>
  <c r="BP99" i="2"/>
  <c r="BO99" i="2"/>
  <c r="BF99" i="2"/>
  <c r="BE99" i="2"/>
  <c r="BU99" i="2" s="1"/>
  <c r="BV99" i="2" s="1"/>
  <c r="BD99" i="2"/>
  <c r="AQ99" i="2"/>
  <c r="AP99" i="2"/>
  <c r="AG99" i="2"/>
  <c r="AF99" i="2"/>
  <c r="W99" i="2"/>
  <c r="V99" i="2"/>
  <c r="M99" i="2"/>
  <c r="L99" i="2"/>
  <c r="BP98" i="2"/>
  <c r="BO98" i="2"/>
  <c r="BF98" i="2"/>
  <c r="BE98" i="2"/>
  <c r="BU98" i="2" s="1"/>
  <c r="BV98" i="2" s="1"/>
  <c r="BD98" i="2"/>
  <c r="AQ98" i="2"/>
  <c r="AP98" i="2"/>
  <c r="AG98" i="2"/>
  <c r="AF98" i="2"/>
  <c r="W98" i="2"/>
  <c r="V98" i="2"/>
  <c r="M98" i="2"/>
  <c r="L98" i="2"/>
  <c r="BP97" i="2"/>
  <c r="BO97" i="2"/>
  <c r="BF97" i="2"/>
  <c r="BE97" i="2"/>
  <c r="BD97" i="2"/>
  <c r="BU97" i="2" s="1"/>
  <c r="BV97" i="2" s="1"/>
  <c r="AQ97" i="2"/>
  <c r="AP97" i="2"/>
  <c r="AG97" i="2"/>
  <c r="AF97" i="2"/>
  <c r="W97" i="2"/>
  <c r="V97" i="2"/>
  <c r="M97" i="2"/>
  <c r="L97" i="2"/>
  <c r="BP96" i="2"/>
  <c r="BO96" i="2"/>
  <c r="BF96" i="2"/>
  <c r="BE96" i="2"/>
  <c r="BD96" i="2"/>
  <c r="BU96" i="2" s="1"/>
  <c r="BV96" i="2" s="1"/>
  <c r="AQ96" i="2"/>
  <c r="AP96" i="2"/>
  <c r="AG96" i="2"/>
  <c r="AF96" i="2"/>
  <c r="W96" i="2"/>
  <c r="V96" i="2"/>
  <c r="M96" i="2"/>
  <c r="L96" i="2"/>
  <c r="BP95" i="2"/>
  <c r="BO95" i="2"/>
  <c r="BF95" i="2"/>
  <c r="BE95" i="2"/>
  <c r="BU95" i="2" s="1"/>
  <c r="BV95" i="2" s="1"/>
  <c r="BD95" i="2"/>
  <c r="AQ95" i="2"/>
  <c r="AP95" i="2"/>
  <c r="AG95" i="2"/>
  <c r="AF95" i="2"/>
  <c r="W95" i="2"/>
  <c r="V95" i="2"/>
  <c r="M95" i="2"/>
  <c r="L95" i="2"/>
  <c r="BP94" i="2"/>
  <c r="BO94" i="2"/>
  <c r="BF94" i="2"/>
  <c r="BE94" i="2"/>
  <c r="BU94" i="2" s="1"/>
  <c r="BV94" i="2" s="1"/>
  <c r="BD94" i="2"/>
  <c r="AQ94" i="2"/>
  <c r="AP94" i="2"/>
  <c r="AG94" i="2"/>
  <c r="AF94" i="2"/>
  <c r="W94" i="2"/>
  <c r="V94" i="2"/>
  <c r="M94" i="2"/>
  <c r="L94" i="2"/>
  <c r="BP93" i="2"/>
  <c r="BO93" i="2"/>
  <c r="BF93" i="2"/>
  <c r="BE93" i="2"/>
  <c r="BD93" i="2"/>
  <c r="BU93" i="2" s="1"/>
  <c r="BV93" i="2" s="1"/>
  <c r="AQ93" i="2"/>
  <c r="AP93" i="2"/>
  <c r="AG93" i="2"/>
  <c r="AF93" i="2"/>
  <c r="W93" i="2"/>
  <c r="V93" i="2"/>
  <c r="M93" i="2"/>
  <c r="L93" i="2"/>
  <c r="BP92" i="2"/>
  <c r="BO92" i="2"/>
  <c r="BF92" i="2"/>
  <c r="BE92" i="2"/>
  <c r="BD92" i="2"/>
  <c r="BU92" i="2" s="1"/>
  <c r="BV92" i="2" s="1"/>
  <c r="AQ92" i="2"/>
  <c r="AP92" i="2"/>
  <c r="AG92" i="2"/>
  <c r="AF92" i="2"/>
  <c r="W92" i="2"/>
  <c r="V92" i="2"/>
  <c r="M92" i="2"/>
  <c r="L92" i="2"/>
  <c r="BP91" i="2"/>
  <c r="BO91" i="2"/>
  <c r="BF91" i="2"/>
  <c r="BE91" i="2"/>
  <c r="BU91" i="2" s="1"/>
  <c r="BV91" i="2" s="1"/>
  <c r="BD91" i="2"/>
  <c r="AQ91" i="2"/>
  <c r="AP91" i="2"/>
  <c r="AG91" i="2"/>
  <c r="AF91" i="2"/>
  <c r="W91" i="2"/>
  <c r="V91" i="2"/>
  <c r="M91" i="2"/>
  <c r="L91" i="2"/>
  <c r="BP90" i="2"/>
  <c r="BO90" i="2"/>
  <c r="BF90" i="2"/>
  <c r="BE90" i="2"/>
  <c r="BU90" i="2" s="1"/>
  <c r="BV90" i="2" s="1"/>
  <c r="BD90" i="2"/>
  <c r="AQ90" i="2"/>
  <c r="AP90" i="2"/>
  <c r="AG90" i="2"/>
  <c r="AF90" i="2"/>
  <c r="W90" i="2"/>
  <c r="V90" i="2"/>
  <c r="M90" i="2"/>
  <c r="L90" i="2"/>
  <c r="BP89" i="2"/>
  <c r="BO89" i="2"/>
  <c r="BF89" i="2"/>
  <c r="BE89" i="2"/>
  <c r="BD89" i="2"/>
  <c r="BU89" i="2" s="1"/>
  <c r="BV89" i="2" s="1"/>
  <c r="AQ89" i="2"/>
  <c r="AP89" i="2"/>
  <c r="AG89" i="2"/>
  <c r="AF89" i="2"/>
  <c r="W89" i="2"/>
  <c r="V89" i="2"/>
  <c r="M89" i="2"/>
  <c r="L89" i="2"/>
  <c r="BP88" i="2"/>
  <c r="BO88" i="2"/>
  <c r="BF88" i="2"/>
  <c r="BE88" i="2"/>
  <c r="BD88" i="2"/>
  <c r="BU88" i="2" s="1"/>
  <c r="BV88" i="2" s="1"/>
  <c r="AQ88" i="2"/>
  <c r="AP88" i="2"/>
  <c r="AG88" i="2"/>
  <c r="AF88" i="2"/>
  <c r="W88" i="2"/>
  <c r="V88" i="2"/>
  <c r="M88" i="2"/>
  <c r="L88" i="2"/>
  <c r="BP87" i="2"/>
  <c r="BO87" i="2"/>
  <c r="BF87" i="2"/>
  <c r="BE87" i="2"/>
  <c r="BU87" i="2" s="1"/>
  <c r="BV87" i="2" s="1"/>
  <c r="BD87" i="2"/>
  <c r="AQ87" i="2"/>
  <c r="AP87" i="2"/>
  <c r="AG87" i="2"/>
  <c r="AF87" i="2"/>
  <c r="W87" i="2"/>
  <c r="V87" i="2"/>
  <c r="M87" i="2"/>
  <c r="L87" i="2"/>
  <c r="BP86" i="2"/>
  <c r="BO86" i="2"/>
  <c r="BF86" i="2"/>
  <c r="BE86" i="2"/>
  <c r="BU86" i="2" s="1"/>
  <c r="BV86" i="2" s="1"/>
  <c r="BD86" i="2"/>
  <c r="AQ86" i="2"/>
  <c r="AP86" i="2"/>
  <c r="AG86" i="2"/>
  <c r="AF86" i="2"/>
  <c r="W86" i="2"/>
  <c r="V86" i="2"/>
  <c r="M86" i="2"/>
  <c r="L86" i="2"/>
  <c r="BP85" i="2"/>
  <c r="BO85" i="2"/>
  <c r="BF85" i="2"/>
  <c r="BE85" i="2"/>
  <c r="BD85" i="2"/>
  <c r="BU85" i="2" s="1"/>
  <c r="BV85" i="2" s="1"/>
  <c r="AQ85" i="2"/>
  <c r="AP85" i="2"/>
  <c r="AG85" i="2"/>
  <c r="AF85" i="2"/>
  <c r="W85" i="2"/>
  <c r="V85" i="2"/>
  <c r="M85" i="2"/>
  <c r="L85" i="2"/>
  <c r="BP84" i="2"/>
  <c r="BO84" i="2"/>
  <c r="BF84" i="2"/>
  <c r="BE84" i="2"/>
  <c r="BD84" i="2"/>
  <c r="BU84" i="2" s="1"/>
  <c r="BV84" i="2" s="1"/>
  <c r="AQ84" i="2"/>
  <c r="AP84" i="2"/>
  <c r="AG84" i="2"/>
  <c r="AF84" i="2"/>
  <c r="W84" i="2"/>
  <c r="V84" i="2"/>
  <c r="M84" i="2"/>
  <c r="L84" i="2"/>
  <c r="BP83" i="2"/>
  <c r="BO83" i="2"/>
  <c r="BF83" i="2"/>
  <c r="BE83" i="2"/>
  <c r="BU83" i="2" s="1"/>
  <c r="BV83" i="2" s="1"/>
  <c r="BD83" i="2"/>
  <c r="AQ83" i="2"/>
  <c r="AP83" i="2"/>
  <c r="AG83" i="2"/>
  <c r="AF83" i="2"/>
  <c r="W83" i="2"/>
  <c r="V83" i="2"/>
  <c r="M83" i="2"/>
  <c r="L83" i="2"/>
  <c r="BP82" i="2"/>
  <c r="BO82" i="2"/>
  <c r="BF82" i="2"/>
  <c r="BE82" i="2"/>
  <c r="BU82" i="2" s="1"/>
  <c r="BV82" i="2" s="1"/>
  <c r="BD82" i="2"/>
  <c r="AQ82" i="2"/>
  <c r="AP82" i="2"/>
  <c r="AG82" i="2"/>
  <c r="AF82" i="2"/>
  <c r="W82" i="2"/>
  <c r="V82" i="2"/>
  <c r="M82" i="2"/>
  <c r="L82" i="2"/>
  <c r="BP81" i="2"/>
  <c r="BO81" i="2"/>
  <c r="BF81" i="2"/>
  <c r="BE81" i="2"/>
  <c r="BD81" i="2"/>
  <c r="BU81" i="2" s="1"/>
  <c r="BV81" i="2" s="1"/>
  <c r="AQ81" i="2"/>
  <c r="AP81" i="2"/>
  <c r="AG81" i="2"/>
  <c r="AF81" i="2"/>
  <c r="W81" i="2"/>
  <c r="V81" i="2"/>
  <c r="M81" i="2"/>
  <c r="L81" i="2"/>
  <c r="BP80" i="2"/>
  <c r="BP110" i="2" s="1"/>
  <c r="BO80" i="2"/>
  <c r="BO110" i="2" s="1"/>
  <c r="BF80" i="2"/>
  <c r="BF110" i="2" s="1"/>
  <c r="BE80" i="2"/>
  <c r="BE110" i="2" s="1"/>
  <c r="BD80" i="2"/>
  <c r="BD110" i="2" s="1"/>
  <c r="AQ80" i="2"/>
  <c r="AQ110" i="2" s="1"/>
  <c r="AP80" i="2"/>
  <c r="AP110" i="2" s="1"/>
  <c r="AG80" i="2"/>
  <c r="AG110" i="2" s="1"/>
  <c r="AF80" i="2"/>
  <c r="AF110" i="2" s="1"/>
  <c r="W80" i="2"/>
  <c r="W110" i="2" s="1"/>
  <c r="V80" i="2"/>
  <c r="V110" i="2" s="1"/>
  <c r="M80" i="2"/>
  <c r="M110" i="2" s="1"/>
  <c r="L80" i="2"/>
  <c r="L110" i="2" s="1"/>
  <c r="BT74" i="2"/>
  <c r="BS74" i="2"/>
  <c r="BR74" i="2"/>
  <c r="BN74" i="2"/>
  <c r="BM74" i="2"/>
  <c r="BL74" i="2"/>
  <c r="BK74" i="2"/>
  <c r="BJ74" i="2"/>
  <c r="BI74" i="2"/>
  <c r="BH74" i="2"/>
  <c r="BG74" i="2"/>
  <c r="BC74" i="2"/>
  <c r="BB74" i="2"/>
  <c r="BA74" i="2"/>
  <c r="AZ74" i="2"/>
  <c r="BF75" i="2" s="1"/>
  <c r="AY74" i="2"/>
  <c r="AX74" i="2"/>
  <c r="AW74" i="2"/>
  <c r="AV74" i="2"/>
  <c r="AU74" i="2"/>
  <c r="AT74" i="2"/>
  <c r="AS74" i="2"/>
  <c r="AR74" i="2"/>
  <c r="AO74" i="2"/>
  <c r="AN74" i="2"/>
  <c r="AM74" i="2"/>
  <c r="AL74" i="2"/>
  <c r="AK74" i="2"/>
  <c r="AJ74" i="2"/>
  <c r="AI74" i="2"/>
  <c r="AH74" i="2"/>
  <c r="AE74" i="2"/>
  <c r="AD74" i="2"/>
  <c r="AC74" i="2"/>
  <c r="AB74" i="2"/>
  <c r="AA74" i="2"/>
  <c r="Z74" i="2"/>
  <c r="Y74" i="2"/>
  <c r="X74" i="2"/>
  <c r="U74" i="2"/>
  <c r="T74" i="2"/>
  <c r="S74" i="2"/>
  <c r="R74" i="2"/>
  <c r="Q74" i="2"/>
  <c r="P74" i="2"/>
  <c r="O74" i="2"/>
  <c r="N74" i="2"/>
  <c r="K74" i="2"/>
  <c r="J74" i="2"/>
  <c r="I74" i="2"/>
  <c r="H74" i="2"/>
  <c r="G74" i="2"/>
  <c r="F74" i="2"/>
  <c r="E74" i="2"/>
  <c r="D74" i="2"/>
  <c r="BP73" i="2"/>
  <c r="BO73" i="2"/>
  <c r="BF73" i="2"/>
  <c r="BE73" i="2"/>
  <c r="BD73" i="2"/>
  <c r="BU73" i="2" s="1"/>
  <c r="BV73" i="2" s="1"/>
  <c r="AQ73" i="2"/>
  <c r="AP73" i="2"/>
  <c r="AG73" i="2"/>
  <c r="AF73" i="2"/>
  <c r="W73" i="2"/>
  <c r="V73" i="2"/>
  <c r="M73" i="2"/>
  <c r="L73" i="2"/>
  <c r="BP72" i="2"/>
  <c r="BO72" i="2"/>
  <c r="BF72" i="2"/>
  <c r="BE72" i="2"/>
  <c r="BU72" i="2" s="1"/>
  <c r="BV72" i="2" s="1"/>
  <c r="BD72" i="2"/>
  <c r="AQ72" i="2"/>
  <c r="AP72" i="2"/>
  <c r="AG72" i="2"/>
  <c r="AF72" i="2"/>
  <c r="W72" i="2"/>
  <c r="V72" i="2"/>
  <c r="M72" i="2"/>
  <c r="L72" i="2"/>
  <c r="BP71" i="2"/>
  <c r="BO71" i="2"/>
  <c r="BF71" i="2"/>
  <c r="BE71" i="2"/>
  <c r="BD71" i="2"/>
  <c r="BU71" i="2" s="1"/>
  <c r="BV71" i="2" s="1"/>
  <c r="AQ71" i="2"/>
  <c r="AP71" i="2"/>
  <c r="AG71" i="2"/>
  <c r="AF71" i="2"/>
  <c r="W71" i="2"/>
  <c r="V71" i="2"/>
  <c r="M71" i="2"/>
  <c r="L71" i="2"/>
  <c r="BP70" i="2"/>
  <c r="BO70" i="2"/>
  <c r="BF70" i="2"/>
  <c r="BE70" i="2"/>
  <c r="BD70" i="2"/>
  <c r="BU70" i="2" s="1"/>
  <c r="BV70" i="2" s="1"/>
  <c r="AQ70" i="2"/>
  <c r="AP70" i="2"/>
  <c r="AG70" i="2"/>
  <c r="AF70" i="2"/>
  <c r="W70" i="2"/>
  <c r="V70" i="2"/>
  <c r="M70" i="2"/>
  <c r="L70" i="2"/>
  <c r="BP69" i="2"/>
  <c r="BO69" i="2"/>
  <c r="BF69" i="2"/>
  <c r="BE69" i="2"/>
  <c r="BD69" i="2"/>
  <c r="BU69" i="2" s="1"/>
  <c r="BV69" i="2" s="1"/>
  <c r="AQ69" i="2"/>
  <c r="AP69" i="2"/>
  <c r="AG69" i="2"/>
  <c r="AF69" i="2"/>
  <c r="W69" i="2"/>
  <c r="V69" i="2"/>
  <c r="M69" i="2"/>
  <c r="L69" i="2"/>
  <c r="BP68" i="2"/>
  <c r="BO68" i="2"/>
  <c r="BF68" i="2"/>
  <c r="BE68" i="2"/>
  <c r="BU68" i="2" s="1"/>
  <c r="BV68" i="2" s="1"/>
  <c r="BD68" i="2"/>
  <c r="AQ68" i="2"/>
  <c r="AP68" i="2"/>
  <c r="AG68" i="2"/>
  <c r="AF68" i="2"/>
  <c r="W68" i="2"/>
  <c r="V68" i="2"/>
  <c r="M68" i="2"/>
  <c r="L68" i="2"/>
  <c r="BP67" i="2"/>
  <c r="BO67" i="2"/>
  <c r="BF67" i="2"/>
  <c r="BE67" i="2"/>
  <c r="BD67" i="2"/>
  <c r="BU67" i="2" s="1"/>
  <c r="BV67" i="2" s="1"/>
  <c r="AQ67" i="2"/>
  <c r="AP67" i="2"/>
  <c r="AG67" i="2"/>
  <c r="AF67" i="2"/>
  <c r="W67" i="2"/>
  <c r="V67" i="2"/>
  <c r="M67" i="2"/>
  <c r="L67" i="2"/>
  <c r="BP66" i="2"/>
  <c r="BO66" i="2"/>
  <c r="BF66" i="2"/>
  <c r="BE66" i="2"/>
  <c r="BD66" i="2"/>
  <c r="BU66" i="2" s="1"/>
  <c r="BV66" i="2" s="1"/>
  <c r="AQ66" i="2"/>
  <c r="AP66" i="2"/>
  <c r="AG66" i="2"/>
  <c r="AF66" i="2"/>
  <c r="W66" i="2"/>
  <c r="V66" i="2"/>
  <c r="M66" i="2"/>
  <c r="L66" i="2"/>
  <c r="BP65" i="2"/>
  <c r="BO65" i="2"/>
  <c r="BF65" i="2"/>
  <c r="BE65" i="2"/>
  <c r="BD65" i="2"/>
  <c r="BU65" i="2" s="1"/>
  <c r="BV65" i="2" s="1"/>
  <c r="AQ65" i="2"/>
  <c r="AP65" i="2"/>
  <c r="AG65" i="2"/>
  <c r="AF65" i="2"/>
  <c r="W65" i="2"/>
  <c r="V65" i="2"/>
  <c r="M65" i="2"/>
  <c r="L65" i="2"/>
  <c r="BP64" i="2"/>
  <c r="BO64" i="2"/>
  <c r="BF64" i="2"/>
  <c r="BE64" i="2"/>
  <c r="BU64" i="2" s="1"/>
  <c r="BV64" i="2" s="1"/>
  <c r="BD64" i="2"/>
  <c r="AQ64" i="2"/>
  <c r="AP64" i="2"/>
  <c r="AG64" i="2"/>
  <c r="AF64" i="2"/>
  <c r="W64" i="2"/>
  <c r="V64" i="2"/>
  <c r="M64" i="2"/>
  <c r="L64" i="2"/>
  <c r="BP63" i="2"/>
  <c r="BO63" i="2"/>
  <c r="BF63" i="2"/>
  <c r="BE63" i="2"/>
  <c r="BD63" i="2"/>
  <c r="BU63" i="2" s="1"/>
  <c r="BV63" i="2" s="1"/>
  <c r="AQ63" i="2"/>
  <c r="AP63" i="2"/>
  <c r="AG63" i="2"/>
  <c r="AF63" i="2"/>
  <c r="W63" i="2"/>
  <c r="V63" i="2"/>
  <c r="M63" i="2"/>
  <c r="L63" i="2"/>
  <c r="BP62" i="2"/>
  <c r="BO62" i="2"/>
  <c r="BF62" i="2"/>
  <c r="BE62" i="2"/>
  <c r="BD62" i="2"/>
  <c r="BU62" i="2" s="1"/>
  <c r="BV62" i="2" s="1"/>
  <c r="AQ62" i="2"/>
  <c r="AP62" i="2"/>
  <c r="AG62" i="2"/>
  <c r="AF62" i="2"/>
  <c r="W62" i="2"/>
  <c r="V62" i="2"/>
  <c r="M62" i="2"/>
  <c r="L62" i="2"/>
  <c r="BP61" i="2"/>
  <c r="BO61" i="2"/>
  <c r="BF61" i="2"/>
  <c r="BE61" i="2"/>
  <c r="BD61" i="2"/>
  <c r="BU61" i="2" s="1"/>
  <c r="BV61" i="2" s="1"/>
  <c r="AQ61" i="2"/>
  <c r="AP61" i="2"/>
  <c r="AG61" i="2"/>
  <c r="AF61" i="2"/>
  <c r="W61" i="2"/>
  <c r="V61" i="2"/>
  <c r="M61" i="2"/>
  <c r="L61" i="2"/>
  <c r="BP60" i="2"/>
  <c r="BO60" i="2"/>
  <c r="BF60" i="2"/>
  <c r="BE60" i="2"/>
  <c r="BU60" i="2" s="1"/>
  <c r="BV60" i="2" s="1"/>
  <c r="BD60" i="2"/>
  <c r="AQ60" i="2"/>
  <c r="AP60" i="2"/>
  <c r="AG60" i="2"/>
  <c r="AF60" i="2"/>
  <c r="W60" i="2"/>
  <c r="V60" i="2"/>
  <c r="M60" i="2"/>
  <c r="L60" i="2"/>
  <c r="BP59" i="2"/>
  <c r="BO59" i="2"/>
  <c r="BF59" i="2"/>
  <c r="BE59" i="2"/>
  <c r="BD59" i="2"/>
  <c r="BU59" i="2" s="1"/>
  <c r="BV59" i="2" s="1"/>
  <c r="AQ59" i="2"/>
  <c r="AP59" i="2"/>
  <c r="AG59" i="2"/>
  <c r="AF59" i="2"/>
  <c r="W59" i="2"/>
  <c r="V59" i="2"/>
  <c r="M59" i="2"/>
  <c r="L59" i="2"/>
  <c r="BP58" i="2"/>
  <c r="BO58" i="2"/>
  <c r="BF58" i="2"/>
  <c r="BE58" i="2"/>
  <c r="BD58" i="2"/>
  <c r="BU58" i="2" s="1"/>
  <c r="BV58" i="2" s="1"/>
  <c r="AQ58" i="2"/>
  <c r="AP58" i="2"/>
  <c r="AG58" i="2"/>
  <c r="AF58" i="2"/>
  <c r="W58" i="2"/>
  <c r="V58" i="2"/>
  <c r="M58" i="2"/>
  <c r="L58" i="2"/>
  <c r="BP57" i="2"/>
  <c r="BO57" i="2"/>
  <c r="BF57" i="2"/>
  <c r="BE57" i="2"/>
  <c r="BD57" i="2"/>
  <c r="BU57" i="2" s="1"/>
  <c r="BV57" i="2" s="1"/>
  <c r="AQ57" i="2"/>
  <c r="AP57" i="2"/>
  <c r="AG57" i="2"/>
  <c r="AF57" i="2"/>
  <c r="W57" i="2"/>
  <c r="V57" i="2"/>
  <c r="M57" i="2"/>
  <c r="L57" i="2"/>
  <c r="BP56" i="2"/>
  <c r="BO56" i="2"/>
  <c r="BF56" i="2"/>
  <c r="BE56" i="2"/>
  <c r="BU56" i="2" s="1"/>
  <c r="BV56" i="2" s="1"/>
  <c r="BD56" i="2"/>
  <c r="AQ56" i="2"/>
  <c r="AP56" i="2"/>
  <c r="AG56" i="2"/>
  <c r="AF56" i="2"/>
  <c r="W56" i="2"/>
  <c r="V56" i="2"/>
  <c r="M56" i="2"/>
  <c r="L56" i="2"/>
  <c r="BP55" i="2"/>
  <c r="BO55" i="2"/>
  <c r="BF55" i="2"/>
  <c r="BE55" i="2"/>
  <c r="BD55" i="2"/>
  <c r="BU55" i="2" s="1"/>
  <c r="BV55" i="2" s="1"/>
  <c r="AQ55" i="2"/>
  <c r="AP55" i="2"/>
  <c r="AG55" i="2"/>
  <c r="AF55" i="2"/>
  <c r="W55" i="2"/>
  <c r="V55" i="2"/>
  <c r="M55" i="2"/>
  <c r="L55" i="2"/>
  <c r="BP54" i="2"/>
  <c r="BO54" i="2"/>
  <c r="BF54" i="2"/>
  <c r="BE54" i="2"/>
  <c r="BD54" i="2"/>
  <c r="BU54" i="2" s="1"/>
  <c r="BV54" i="2" s="1"/>
  <c r="AQ54" i="2"/>
  <c r="AP54" i="2"/>
  <c r="AG54" i="2"/>
  <c r="AF54" i="2"/>
  <c r="W54" i="2"/>
  <c r="V54" i="2"/>
  <c r="M54" i="2"/>
  <c r="L54" i="2"/>
  <c r="BP53" i="2"/>
  <c r="BO53" i="2"/>
  <c r="BF53" i="2"/>
  <c r="BE53" i="2"/>
  <c r="BD53" i="2"/>
  <c r="BU53" i="2" s="1"/>
  <c r="BV53" i="2" s="1"/>
  <c r="AQ53" i="2"/>
  <c r="AP53" i="2"/>
  <c r="AG53" i="2"/>
  <c r="AF53" i="2"/>
  <c r="W53" i="2"/>
  <c r="V53" i="2"/>
  <c r="M53" i="2"/>
  <c r="L53" i="2"/>
  <c r="BP52" i="2"/>
  <c r="BO52" i="2"/>
  <c r="BF52" i="2"/>
  <c r="BE52" i="2"/>
  <c r="BU52" i="2" s="1"/>
  <c r="BV52" i="2" s="1"/>
  <c r="BD52" i="2"/>
  <c r="AQ52" i="2"/>
  <c r="AP52" i="2"/>
  <c r="AG52" i="2"/>
  <c r="AF52" i="2"/>
  <c r="W52" i="2"/>
  <c r="V52" i="2"/>
  <c r="M52" i="2"/>
  <c r="L52" i="2"/>
  <c r="BP51" i="2"/>
  <c r="BO51" i="2"/>
  <c r="BF51" i="2"/>
  <c r="BE51" i="2"/>
  <c r="BD51" i="2"/>
  <c r="BU51" i="2" s="1"/>
  <c r="BV51" i="2" s="1"/>
  <c r="AQ51" i="2"/>
  <c r="AP51" i="2"/>
  <c r="AG51" i="2"/>
  <c r="AF51" i="2"/>
  <c r="W51" i="2"/>
  <c r="V51" i="2"/>
  <c r="M51" i="2"/>
  <c r="L51" i="2"/>
  <c r="BP50" i="2"/>
  <c r="BO50" i="2"/>
  <c r="BF50" i="2"/>
  <c r="BE50" i="2"/>
  <c r="BD50" i="2"/>
  <c r="BU50" i="2" s="1"/>
  <c r="BV50" i="2" s="1"/>
  <c r="AQ50" i="2"/>
  <c r="AP50" i="2"/>
  <c r="AG50" i="2"/>
  <c r="AF50" i="2"/>
  <c r="W50" i="2"/>
  <c r="V50" i="2"/>
  <c r="M50" i="2"/>
  <c r="L50" i="2"/>
  <c r="BP49" i="2"/>
  <c r="BO49" i="2"/>
  <c r="BF49" i="2"/>
  <c r="BE49" i="2"/>
  <c r="BD49" i="2"/>
  <c r="BU49" i="2" s="1"/>
  <c r="BV49" i="2" s="1"/>
  <c r="AQ49" i="2"/>
  <c r="AP49" i="2"/>
  <c r="AG49" i="2"/>
  <c r="AF49" i="2"/>
  <c r="W49" i="2"/>
  <c r="V49" i="2"/>
  <c r="M49" i="2"/>
  <c r="L49" i="2"/>
  <c r="BP48" i="2"/>
  <c r="BO48" i="2"/>
  <c r="BF48" i="2"/>
  <c r="BE48" i="2"/>
  <c r="BU48" i="2" s="1"/>
  <c r="BV48" i="2" s="1"/>
  <c r="BD48" i="2"/>
  <c r="AQ48" i="2"/>
  <c r="AP48" i="2"/>
  <c r="AG48" i="2"/>
  <c r="AF48" i="2"/>
  <c r="W48" i="2"/>
  <c r="V48" i="2"/>
  <c r="M48" i="2"/>
  <c r="L48" i="2"/>
  <c r="BP47" i="2"/>
  <c r="BO47" i="2"/>
  <c r="BF47" i="2"/>
  <c r="BE47" i="2"/>
  <c r="BD47" i="2"/>
  <c r="BU47" i="2" s="1"/>
  <c r="BV47" i="2" s="1"/>
  <c r="AQ47" i="2"/>
  <c r="AP47" i="2"/>
  <c r="AG47" i="2"/>
  <c r="AF47" i="2"/>
  <c r="W47" i="2"/>
  <c r="V47" i="2"/>
  <c r="M47" i="2"/>
  <c r="L47" i="2"/>
  <c r="BP46" i="2"/>
  <c r="BO46" i="2"/>
  <c r="BF46" i="2"/>
  <c r="BE46" i="2"/>
  <c r="BD46" i="2"/>
  <c r="BU46" i="2" s="1"/>
  <c r="BV46" i="2" s="1"/>
  <c r="AQ46" i="2"/>
  <c r="AP46" i="2"/>
  <c r="AG46" i="2"/>
  <c r="AF46" i="2"/>
  <c r="W46" i="2"/>
  <c r="V46" i="2"/>
  <c r="M46" i="2"/>
  <c r="L46" i="2"/>
  <c r="BP45" i="2"/>
  <c r="BO45" i="2"/>
  <c r="BF45" i="2"/>
  <c r="BE45" i="2"/>
  <c r="BD45" i="2"/>
  <c r="BU45" i="2" s="1"/>
  <c r="BV45" i="2" s="1"/>
  <c r="AQ45" i="2"/>
  <c r="AP45" i="2"/>
  <c r="AG45" i="2"/>
  <c r="AF45" i="2"/>
  <c r="W45" i="2"/>
  <c r="V45" i="2"/>
  <c r="M45" i="2"/>
  <c r="L45" i="2"/>
  <c r="BP44" i="2"/>
  <c r="BP74" i="2" s="1"/>
  <c r="BO44" i="2"/>
  <c r="BO74" i="2" s="1"/>
  <c r="BF44" i="2"/>
  <c r="BF74" i="2" s="1"/>
  <c r="BE44" i="2"/>
  <c r="BU44" i="2" s="1"/>
  <c r="BV44" i="2" s="1"/>
  <c r="BD44" i="2"/>
  <c r="BD74" i="2" s="1"/>
  <c r="AQ44" i="2"/>
  <c r="AQ74" i="2" s="1"/>
  <c r="AP44" i="2"/>
  <c r="AP74" i="2" s="1"/>
  <c r="AG44" i="2"/>
  <c r="AG74" i="2" s="1"/>
  <c r="AF44" i="2"/>
  <c r="AF74" i="2" s="1"/>
  <c r="W44" i="2"/>
  <c r="W74" i="2" s="1"/>
  <c r="V44" i="2"/>
  <c r="V74" i="2" s="1"/>
  <c r="M44" i="2"/>
  <c r="M74" i="2" s="1"/>
  <c r="L44" i="2"/>
  <c r="L74" i="2" s="1"/>
  <c r="BT38" i="2"/>
  <c r="BS38" i="2"/>
  <c r="BR38" i="2"/>
  <c r="BN38" i="2"/>
  <c r="BM38" i="2"/>
  <c r="BL38" i="2"/>
  <c r="BK38" i="2"/>
  <c r="BJ38" i="2"/>
  <c r="BI38" i="2"/>
  <c r="BH38" i="2"/>
  <c r="BG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O38" i="2"/>
  <c r="AN38" i="2"/>
  <c r="AM38" i="2"/>
  <c r="AL38" i="2"/>
  <c r="AK38" i="2"/>
  <c r="AJ38" i="2"/>
  <c r="AI38" i="2"/>
  <c r="AH38" i="2"/>
  <c r="AE38" i="2"/>
  <c r="AD38" i="2"/>
  <c r="AC38" i="2"/>
  <c r="AB38" i="2"/>
  <c r="AA38" i="2"/>
  <c r="Z38" i="2"/>
  <c r="Y38" i="2"/>
  <c r="X38" i="2"/>
  <c r="U38" i="2"/>
  <c r="T38" i="2"/>
  <c r="S38" i="2"/>
  <c r="R38" i="2"/>
  <c r="Q38" i="2"/>
  <c r="P38" i="2"/>
  <c r="O38" i="2"/>
  <c r="N38" i="2"/>
  <c r="K38" i="2"/>
  <c r="J38" i="2"/>
  <c r="I38" i="2"/>
  <c r="H38" i="2"/>
  <c r="G38" i="2"/>
  <c r="F38" i="2"/>
  <c r="E38" i="2"/>
  <c r="D38" i="2"/>
  <c r="BP37" i="2"/>
  <c r="BO37" i="2"/>
  <c r="BF37" i="2"/>
  <c r="BE37" i="2"/>
  <c r="BD37" i="2"/>
  <c r="BU37" i="2" s="1"/>
  <c r="BV37" i="2" s="1"/>
  <c r="AQ37" i="2"/>
  <c r="AP37" i="2"/>
  <c r="AG37" i="2"/>
  <c r="AF37" i="2"/>
  <c r="W37" i="2"/>
  <c r="V37" i="2"/>
  <c r="M37" i="2"/>
  <c r="L37" i="2"/>
  <c r="BP36" i="2"/>
  <c r="BO36" i="2"/>
  <c r="BF36" i="2"/>
  <c r="BE36" i="2"/>
  <c r="BD36" i="2"/>
  <c r="BU36" i="2" s="1"/>
  <c r="BV36" i="2" s="1"/>
  <c r="AQ36" i="2"/>
  <c r="AP36" i="2"/>
  <c r="AG36" i="2"/>
  <c r="AF36" i="2"/>
  <c r="W36" i="2"/>
  <c r="V36" i="2"/>
  <c r="M36" i="2"/>
  <c r="L36" i="2"/>
  <c r="BP35" i="2"/>
  <c r="BO35" i="2"/>
  <c r="BF35" i="2"/>
  <c r="BE35" i="2"/>
  <c r="BD35" i="2"/>
  <c r="BU35" i="2" s="1"/>
  <c r="BV35" i="2" s="1"/>
  <c r="AQ35" i="2"/>
  <c r="AP35" i="2"/>
  <c r="AG35" i="2"/>
  <c r="AF35" i="2"/>
  <c r="W35" i="2"/>
  <c r="V35" i="2"/>
  <c r="M35" i="2"/>
  <c r="L35" i="2"/>
  <c r="BP34" i="2"/>
  <c r="BO34" i="2"/>
  <c r="BF34" i="2"/>
  <c r="BE34" i="2"/>
  <c r="BD34" i="2"/>
  <c r="BU34" i="2" s="1"/>
  <c r="BV34" i="2" s="1"/>
  <c r="AQ34" i="2"/>
  <c r="AP34" i="2"/>
  <c r="AG34" i="2"/>
  <c r="AF34" i="2"/>
  <c r="W34" i="2"/>
  <c r="V34" i="2"/>
  <c r="M34" i="2"/>
  <c r="L34" i="2"/>
  <c r="BP33" i="2"/>
  <c r="BO33" i="2"/>
  <c r="BF33" i="2"/>
  <c r="BE33" i="2"/>
  <c r="BD33" i="2"/>
  <c r="BU33" i="2" s="1"/>
  <c r="BV33" i="2" s="1"/>
  <c r="AQ33" i="2"/>
  <c r="AP33" i="2"/>
  <c r="AG33" i="2"/>
  <c r="AF33" i="2"/>
  <c r="W33" i="2"/>
  <c r="V33" i="2"/>
  <c r="M33" i="2"/>
  <c r="L33" i="2"/>
  <c r="BP32" i="2"/>
  <c r="BO32" i="2"/>
  <c r="BF32" i="2"/>
  <c r="BE32" i="2"/>
  <c r="BD32" i="2"/>
  <c r="BU32" i="2" s="1"/>
  <c r="BV32" i="2" s="1"/>
  <c r="AQ32" i="2"/>
  <c r="AP32" i="2"/>
  <c r="AG32" i="2"/>
  <c r="AF32" i="2"/>
  <c r="W32" i="2"/>
  <c r="V32" i="2"/>
  <c r="M32" i="2"/>
  <c r="L32" i="2"/>
  <c r="BP31" i="2"/>
  <c r="BO31" i="2"/>
  <c r="BF31" i="2"/>
  <c r="BE31" i="2"/>
  <c r="BD31" i="2"/>
  <c r="BU31" i="2" s="1"/>
  <c r="BV31" i="2" s="1"/>
  <c r="AQ31" i="2"/>
  <c r="AP31" i="2"/>
  <c r="AG31" i="2"/>
  <c r="AF31" i="2"/>
  <c r="W31" i="2"/>
  <c r="V31" i="2"/>
  <c r="M31" i="2"/>
  <c r="L31" i="2"/>
  <c r="BP30" i="2"/>
  <c r="BO30" i="2"/>
  <c r="BF30" i="2"/>
  <c r="BE30" i="2"/>
  <c r="BD30" i="2"/>
  <c r="BU30" i="2" s="1"/>
  <c r="BV30" i="2" s="1"/>
  <c r="AQ30" i="2"/>
  <c r="AP30" i="2"/>
  <c r="AG30" i="2"/>
  <c r="AF30" i="2"/>
  <c r="W30" i="2"/>
  <c r="V30" i="2"/>
  <c r="M30" i="2"/>
  <c r="L30" i="2"/>
  <c r="BP29" i="2"/>
  <c r="BO29" i="2"/>
  <c r="BF29" i="2"/>
  <c r="BE29" i="2"/>
  <c r="BD29" i="2"/>
  <c r="BU29" i="2" s="1"/>
  <c r="BV29" i="2" s="1"/>
  <c r="AQ29" i="2"/>
  <c r="AP29" i="2"/>
  <c r="AG29" i="2"/>
  <c r="AF29" i="2"/>
  <c r="W29" i="2"/>
  <c r="V29" i="2"/>
  <c r="M29" i="2"/>
  <c r="L29" i="2"/>
  <c r="BP28" i="2"/>
  <c r="BO28" i="2"/>
  <c r="BF28" i="2"/>
  <c r="BE28" i="2"/>
  <c r="BD28" i="2"/>
  <c r="BU28" i="2" s="1"/>
  <c r="BV28" i="2" s="1"/>
  <c r="AQ28" i="2"/>
  <c r="AP28" i="2"/>
  <c r="AG28" i="2"/>
  <c r="AF28" i="2"/>
  <c r="W28" i="2"/>
  <c r="V28" i="2"/>
  <c r="M28" i="2"/>
  <c r="L28" i="2"/>
  <c r="BP27" i="2"/>
  <c r="BO27" i="2"/>
  <c r="BF27" i="2"/>
  <c r="BE27" i="2"/>
  <c r="BD27" i="2"/>
  <c r="BU27" i="2" s="1"/>
  <c r="BV27" i="2" s="1"/>
  <c r="AQ27" i="2"/>
  <c r="AP27" i="2"/>
  <c r="AG27" i="2"/>
  <c r="AF27" i="2"/>
  <c r="W27" i="2"/>
  <c r="V27" i="2"/>
  <c r="M27" i="2"/>
  <c r="L27" i="2"/>
  <c r="BP26" i="2"/>
  <c r="BO26" i="2"/>
  <c r="BF26" i="2"/>
  <c r="BE26" i="2"/>
  <c r="BU26" i="2" s="1"/>
  <c r="BV26" i="2" s="1"/>
  <c r="BD26" i="2"/>
  <c r="AQ26" i="2"/>
  <c r="AP26" i="2"/>
  <c r="AG26" i="2"/>
  <c r="AF26" i="2"/>
  <c r="W26" i="2"/>
  <c r="V26" i="2"/>
  <c r="M26" i="2"/>
  <c r="L26" i="2"/>
  <c r="BP25" i="2"/>
  <c r="BO25" i="2"/>
  <c r="BF25" i="2"/>
  <c r="BE25" i="2"/>
  <c r="BD25" i="2"/>
  <c r="BU25" i="2" s="1"/>
  <c r="BV25" i="2" s="1"/>
  <c r="AQ25" i="2"/>
  <c r="AP25" i="2"/>
  <c r="AG25" i="2"/>
  <c r="AF25" i="2"/>
  <c r="W25" i="2"/>
  <c r="V25" i="2"/>
  <c r="M25" i="2"/>
  <c r="L25" i="2"/>
  <c r="BP24" i="2"/>
  <c r="BO24" i="2"/>
  <c r="BF24" i="2"/>
  <c r="BE24" i="2"/>
  <c r="BU24" i="2" s="1"/>
  <c r="BV24" i="2" s="1"/>
  <c r="BD24" i="2"/>
  <c r="AQ24" i="2"/>
  <c r="AP24" i="2"/>
  <c r="AG24" i="2"/>
  <c r="AF24" i="2"/>
  <c r="W24" i="2"/>
  <c r="V24" i="2"/>
  <c r="M24" i="2"/>
  <c r="L24" i="2"/>
  <c r="BP23" i="2"/>
  <c r="BO23" i="2"/>
  <c r="BF23" i="2"/>
  <c r="BE23" i="2"/>
  <c r="BD23" i="2"/>
  <c r="BU23" i="2" s="1"/>
  <c r="BV23" i="2" s="1"/>
  <c r="AQ23" i="2"/>
  <c r="AP23" i="2"/>
  <c r="AG23" i="2"/>
  <c r="AF23" i="2"/>
  <c r="W23" i="2"/>
  <c r="V23" i="2"/>
  <c r="M23" i="2"/>
  <c r="L23" i="2"/>
  <c r="BP22" i="2"/>
  <c r="BO22" i="2"/>
  <c r="BF22" i="2"/>
  <c r="BE22" i="2"/>
  <c r="BU22" i="2" s="1"/>
  <c r="BV22" i="2" s="1"/>
  <c r="BD22" i="2"/>
  <c r="AQ22" i="2"/>
  <c r="AP22" i="2"/>
  <c r="AG22" i="2"/>
  <c r="AF22" i="2"/>
  <c r="W22" i="2"/>
  <c r="V22" i="2"/>
  <c r="M22" i="2"/>
  <c r="L22" i="2"/>
  <c r="BP21" i="2"/>
  <c r="BO21" i="2"/>
  <c r="BF21" i="2"/>
  <c r="BE21" i="2"/>
  <c r="BD21" i="2"/>
  <c r="BU21" i="2" s="1"/>
  <c r="BV21" i="2" s="1"/>
  <c r="AQ21" i="2"/>
  <c r="AP21" i="2"/>
  <c r="AG21" i="2"/>
  <c r="AF21" i="2"/>
  <c r="W21" i="2"/>
  <c r="V21" i="2"/>
  <c r="M21" i="2"/>
  <c r="L21" i="2"/>
  <c r="BP20" i="2"/>
  <c r="BO20" i="2"/>
  <c r="BF20" i="2"/>
  <c r="BE20" i="2"/>
  <c r="BU20" i="2" s="1"/>
  <c r="BV20" i="2" s="1"/>
  <c r="BD20" i="2"/>
  <c r="AQ20" i="2"/>
  <c r="AP20" i="2"/>
  <c r="AG20" i="2"/>
  <c r="AF20" i="2"/>
  <c r="W20" i="2"/>
  <c r="V20" i="2"/>
  <c r="M20" i="2"/>
  <c r="L20" i="2"/>
  <c r="BP19" i="2"/>
  <c r="BO19" i="2"/>
  <c r="BF19" i="2"/>
  <c r="BE19" i="2"/>
  <c r="BD19" i="2"/>
  <c r="BU19" i="2" s="1"/>
  <c r="BV19" i="2" s="1"/>
  <c r="AQ19" i="2"/>
  <c r="AP19" i="2"/>
  <c r="AG19" i="2"/>
  <c r="AF19" i="2"/>
  <c r="W19" i="2"/>
  <c r="V19" i="2"/>
  <c r="M19" i="2"/>
  <c r="L19" i="2"/>
  <c r="BP18" i="2"/>
  <c r="BO18" i="2"/>
  <c r="BF18" i="2"/>
  <c r="BE18" i="2"/>
  <c r="BD18" i="2"/>
  <c r="BU18" i="2" s="1"/>
  <c r="BV18" i="2" s="1"/>
  <c r="AQ18" i="2"/>
  <c r="AP18" i="2"/>
  <c r="AG18" i="2"/>
  <c r="AF18" i="2"/>
  <c r="W18" i="2"/>
  <c r="V18" i="2"/>
  <c r="M18" i="2"/>
  <c r="L18" i="2"/>
  <c r="BP17" i="2"/>
  <c r="BO17" i="2"/>
  <c r="BF17" i="2"/>
  <c r="BE17" i="2"/>
  <c r="BD17" i="2"/>
  <c r="BU17" i="2" s="1"/>
  <c r="BV17" i="2" s="1"/>
  <c r="AQ17" i="2"/>
  <c r="AP17" i="2"/>
  <c r="AG17" i="2"/>
  <c r="AF17" i="2"/>
  <c r="W17" i="2"/>
  <c r="V17" i="2"/>
  <c r="M17" i="2"/>
  <c r="L17" i="2"/>
  <c r="BP16" i="2"/>
  <c r="BO16" i="2"/>
  <c r="BF16" i="2"/>
  <c r="BE16" i="2"/>
  <c r="BD16" i="2"/>
  <c r="BU16" i="2" s="1"/>
  <c r="BV16" i="2" s="1"/>
  <c r="AQ16" i="2"/>
  <c r="AP16" i="2"/>
  <c r="AG16" i="2"/>
  <c r="AF16" i="2"/>
  <c r="W16" i="2"/>
  <c r="V16" i="2"/>
  <c r="M16" i="2"/>
  <c r="L16" i="2"/>
  <c r="BP15" i="2"/>
  <c r="BO15" i="2"/>
  <c r="BF15" i="2"/>
  <c r="BE15" i="2"/>
  <c r="BD15" i="2"/>
  <c r="BU15" i="2" s="1"/>
  <c r="BV15" i="2" s="1"/>
  <c r="AQ15" i="2"/>
  <c r="AP15" i="2"/>
  <c r="AG15" i="2"/>
  <c r="AF15" i="2"/>
  <c r="W15" i="2"/>
  <c r="V15" i="2"/>
  <c r="M15" i="2"/>
  <c r="L15" i="2"/>
  <c r="BP14" i="2"/>
  <c r="BO14" i="2"/>
  <c r="BF14" i="2"/>
  <c r="BE14" i="2"/>
  <c r="BD14" i="2"/>
  <c r="BU14" i="2" s="1"/>
  <c r="BV14" i="2" s="1"/>
  <c r="AQ14" i="2"/>
  <c r="AP14" i="2"/>
  <c r="AG14" i="2"/>
  <c r="AF14" i="2"/>
  <c r="W14" i="2"/>
  <c r="V14" i="2"/>
  <c r="M14" i="2"/>
  <c r="L14" i="2"/>
  <c r="BP13" i="2"/>
  <c r="BO13" i="2"/>
  <c r="BF13" i="2"/>
  <c r="BE13" i="2"/>
  <c r="BD13" i="2"/>
  <c r="BU13" i="2" s="1"/>
  <c r="BV13" i="2" s="1"/>
  <c r="AQ13" i="2"/>
  <c r="AP13" i="2"/>
  <c r="AG13" i="2"/>
  <c r="AF13" i="2"/>
  <c r="W13" i="2"/>
  <c r="V13" i="2"/>
  <c r="M13" i="2"/>
  <c r="L13" i="2"/>
  <c r="BP12" i="2"/>
  <c r="BO12" i="2"/>
  <c r="BF12" i="2"/>
  <c r="BE12" i="2"/>
  <c r="BD12" i="2"/>
  <c r="BU12" i="2" s="1"/>
  <c r="BV12" i="2" s="1"/>
  <c r="AQ12" i="2"/>
  <c r="AP12" i="2"/>
  <c r="AG12" i="2"/>
  <c r="AF12" i="2"/>
  <c r="W12" i="2"/>
  <c r="V12" i="2"/>
  <c r="M12" i="2"/>
  <c r="L12" i="2"/>
  <c r="BP11" i="2"/>
  <c r="BO11" i="2"/>
  <c r="BF11" i="2"/>
  <c r="BE11" i="2"/>
  <c r="BD11" i="2"/>
  <c r="BU11" i="2" s="1"/>
  <c r="BV11" i="2" s="1"/>
  <c r="AQ11" i="2"/>
  <c r="AP11" i="2"/>
  <c r="AG11" i="2"/>
  <c r="AF11" i="2"/>
  <c r="W11" i="2"/>
  <c r="V11" i="2"/>
  <c r="M11" i="2"/>
  <c r="L11" i="2"/>
  <c r="BP10" i="2"/>
  <c r="BO10" i="2"/>
  <c r="BF10" i="2"/>
  <c r="BE10" i="2"/>
  <c r="BD10" i="2"/>
  <c r="BU10" i="2" s="1"/>
  <c r="BV10" i="2" s="1"/>
  <c r="AQ10" i="2"/>
  <c r="AP10" i="2"/>
  <c r="AG10" i="2"/>
  <c r="AF10" i="2"/>
  <c r="W10" i="2"/>
  <c r="V10" i="2"/>
  <c r="M10" i="2"/>
  <c r="L10" i="2"/>
  <c r="BP9" i="2"/>
  <c r="BO9" i="2"/>
  <c r="BF9" i="2"/>
  <c r="BE9" i="2"/>
  <c r="BD9" i="2"/>
  <c r="BU9" i="2" s="1"/>
  <c r="BV9" i="2" s="1"/>
  <c r="AQ9" i="2"/>
  <c r="AP9" i="2"/>
  <c r="AG9" i="2"/>
  <c r="AF9" i="2"/>
  <c r="W9" i="2"/>
  <c r="V9" i="2"/>
  <c r="M9" i="2"/>
  <c r="L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BP8" i="2"/>
  <c r="BO8" i="2"/>
  <c r="BO38" i="2" s="1"/>
  <c r="BO150" i="2" s="1"/>
  <c r="BF8" i="2"/>
  <c r="BF38" i="2" s="1"/>
  <c r="BE8" i="2"/>
  <c r="BD8" i="2"/>
  <c r="AQ8" i="2"/>
  <c r="AQ38" i="2" s="1"/>
  <c r="AP8" i="2"/>
  <c r="AP38" i="2" s="1"/>
  <c r="AG8" i="2"/>
  <c r="AF8" i="2"/>
  <c r="W8" i="2"/>
  <c r="W38" i="2" s="1"/>
  <c r="V8" i="2"/>
  <c r="V38" i="2" s="1"/>
  <c r="M8" i="2"/>
  <c r="L8" i="2"/>
  <c r="U147" i="1"/>
  <c r="T147" i="1"/>
  <c r="S147" i="1"/>
  <c r="R147" i="1"/>
  <c r="Q147" i="1"/>
  <c r="P147" i="1"/>
  <c r="O147" i="1"/>
  <c r="N147" i="1"/>
  <c r="K147" i="1"/>
  <c r="J147" i="1"/>
  <c r="I147" i="1"/>
  <c r="H147" i="1"/>
  <c r="G147" i="1"/>
  <c r="F147" i="1"/>
  <c r="E147" i="1"/>
  <c r="D147" i="1"/>
  <c r="AC146" i="1"/>
  <c r="AB146" i="1"/>
  <c r="AA146" i="1"/>
  <c r="Z146" i="1"/>
  <c r="Y146" i="1"/>
  <c r="X146" i="1"/>
  <c r="W146" i="1"/>
  <c r="V146" i="1"/>
  <c r="M146" i="1"/>
  <c r="L146" i="1"/>
  <c r="AC145" i="1"/>
  <c r="AB145" i="1"/>
  <c r="AA145" i="1"/>
  <c r="Y145" i="1"/>
  <c r="X145" i="1"/>
  <c r="W145" i="1"/>
  <c r="V145" i="1"/>
  <c r="M145" i="1"/>
  <c r="L145" i="1"/>
  <c r="AC144" i="1"/>
  <c r="AB144" i="1"/>
  <c r="AA144" i="1"/>
  <c r="Z144" i="1"/>
  <c r="Y144" i="1"/>
  <c r="X144" i="1"/>
  <c r="W144" i="1"/>
  <c r="V144" i="1"/>
  <c r="M144" i="1"/>
  <c r="L144" i="1"/>
  <c r="AC143" i="1"/>
  <c r="AB143" i="1"/>
  <c r="AA143" i="1"/>
  <c r="Z143" i="1"/>
  <c r="Y143" i="1"/>
  <c r="X143" i="1"/>
  <c r="W143" i="1"/>
  <c r="V143" i="1"/>
  <c r="M143" i="1"/>
  <c r="L143" i="1"/>
  <c r="AC142" i="1"/>
  <c r="AB142" i="1"/>
  <c r="AA142" i="1"/>
  <c r="Z142" i="1"/>
  <c r="Y142" i="1"/>
  <c r="X142" i="1"/>
  <c r="W142" i="1"/>
  <c r="V142" i="1"/>
  <c r="M142" i="1"/>
  <c r="L142" i="1"/>
  <c r="AC141" i="1"/>
  <c r="AB141" i="1"/>
  <c r="AA141" i="1"/>
  <c r="Z141" i="1"/>
  <c r="Y141" i="1"/>
  <c r="X141" i="1"/>
  <c r="W141" i="1"/>
  <c r="V141" i="1"/>
  <c r="M141" i="1"/>
  <c r="L141" i="1"/>
  <c r="AC140" i="1"/>
  <c r="AB140" i="1"/>
  <c r="AA140" i="1"/>
  <c r="Z140" i="1"/>
  <c r="Y140" i="1"/>
  <c r="X140" i="1"/>
  <c r="W140" i="1"/>
  <c r="V140" i="1"/>
  <c r="M140" i="1"/>
  <c r="L140" i="1"/>
  <c r="AC139" i="1"/>
  <c r="AB139" i="1"/>
  <c r="AA139" i="1"/>
  <c r="Z139" i="1"/>
  <c r="Y139" i="1"/>
  <c r="X139" i="1"/>
  <c r="W139" i="1"/>
  <c r="V139" i="1"/>
  <c r="M139" i="1"/>
  <c r="L139" i="1"/>
  <c r="AC138" i="1"/>
  <c r="AB138" i="1"/>
  <c r="AA138" i="1"/>
  <c r="Z138" i="1"/>
  <c r="Y138" i="1"/>
  <c r="X138" i="1"/>
  <c r="W138" i="1"/>
  <c r="V138" i="1"/>
  <c r="M138" i="1"/>
  <c r="L138" i="1"/>
  <c r="AC137" i="1"/>
  <c r="AB137" i="1"/>
  <c r="AA137" i="1"/>
  <c r="Z137" i="1"/>
  <c r="Y137" i="1"/>
  <c r="X137" i="1"/>
  <c r="W137" i="1"/>
  <c r="V137" i="1"/>
  <c r="M137" i="1"/>
  <c r="L137" i="1"/>
  <c r="AC136" i="1"/>
  <c r="AB136" i="1"/>
  <c r="AA136" i="1"/>
  <c r="Z136" i="1"/>
  <c r="Y136" i="1"/>
  <c r="X136" i="1"/>
  <c r="W136" i="1"/>
  <c r="V136" i="1"/>
  <c r="M136" i="1"/>
  <c r="L136" i="1"/>
  <c r="AC135" i="1"/>
  <c r="AB135" i="1"/>
  <c r="AA135" i="1"/>
  <c r="Z135" i="1"/>
  <c r="Y135" i="1"/>
  <c r="X135" i="1"/>
  <c r="W135" i="1"/>
  <c r="V135" i="1"/>
  <c r="M135" i="1"/>
  <c r="L135" i="1"/>
  <c r="AC134" i="1"/>
  <c r="AB134" i="1"/>
  <c r="AA134" i="1"/>
  <c r="Z134" i="1"/>
  <c r="Y134" i="1"/>
  <c r="X134" i="1"/>
  <c r="W134" i="1"/>
  <c r="V134" i="1"/>
  <c r="M134" i="1"/>
  <c r="L134" i="1"/>
  <c r="AC133" i="1"/>
  <c r="AB133" i="1"/>
  <c r="AA133" i="1"/>
  <c r="Z133" i="1"/>
  <c r="Y133" i="1"/>
  <c r="X133" i="1"/>
  <c r="W133" i="1"/>
  <c r="V133" i="1"/>
  <c r="M133" i="1"/>
  <c r="L133" i="1"/>
  <c r="AC132" i="1"/>
  <c r="AB132" i="1"/>
  <c r="AA132" i="1"/>
  <c r="Z132" i="1"/>
  <c r="Y132" i="1"/>
  <c r="X132" i="1"/>
  <c r="W132" i="1"/>
  <c r="V132" i="1"/>
  <c r="M132" i="1"/>
  <c r="L132" i="1"/>
  <c r="AC131" i="1"/>
  <c r="AB131" i="1"/>
  <c r="AA131" i="1"/>
  <c r="Z131" i="1"/>
  <c r="Y131" i="1"/>
  <c r="X131" i="1"/>
  <c r="W131" i="1"/>
  <c r="V131" i="1"/>
  <c r="M131" i="1"/>
  <c r="L131" i="1"/>
  <c r="AC130" i="1"/>
  <c r="AB130" i="1"/>
  <c r="AA130" i="1"/>
  <c r="Z130" i="1"/>
  <c r="Y130" i="1"/>
  <c r="X130" i="1"/>
  <c r="W130" i="1"/>
  <c r="V130" i="1"/>
  <c r="M130" i="1"/>
  <c r="L130" i="1"/>
  <c r="AC129" i="1"/>
  <c r="AB129" i="1"/>
  <c r="AA129" i="1"/>
  <c r="Z129" i="1"/>
  <c r="Y129" i="1"/>
  <c r="X129" i="1"/>
  <c r="W129" i="1"/>
  <c r="V129" i="1"/>
  <c r="M129" i="1"/>
  <c r="L129" i="1"/>
  <c r="AC128" i="1"/>
  <c r="AB128" i="1"/>
  <c r="AA128" i="1"/>
  <c r="Z128" i="1"/>
  <c r="Y128" i="1"/>
  <c r="X128" i="1"/>
  <c r="W128" i="1"/>
  <c r="V128" i="1"/>
  <c r="M128" i="1"/>
  <c r="L128" i="1"/>
  <c r="AC127" i="1"/>
  <c r="AB127" i="1"/>
  <c r="AA127" i="1"/>
  <c r="Z127" i="1"/>
  <c r="Y127" i="1"/>
  <c r="X127" i="1"/>
  <c r="W127" i="1"/>
  <c r="V127" i="1"/>
  <c r="M127" i="1"/>
  <c r="L127" i="1"/>
  <c r="AC126" i="1"/>
  <c r="AB126" i="1"/>
  <c r="AA126" i="1"/>
  <c r="Z126" i="1"/>
  <c r="Y126" i="1"/>
  <c r="X126" i="1"/>
  <c r="W126" i="1"/>
  <c r="V126" i="1"/>
  <c r="M126" i="1"/>
  <c r="L126" i="1"/>
  <c r="AC125" i="1"/>
  <c r="AB125" i="1"/>
  <c r="AA125" i="1"/>
  <c r="Z125" i="1"/>
  <c r="Y125" i="1"/>
  <c r="X125" i="1"/>
  <c r="W125" i="1"/>
  <c r="V125" i="1"/>
  <c r="M125" i="1"/>
  <c r="L125" i="1"/>
  <c r="AC124" i="1"/>
  <c r="AB124" i="1"/>
  <c r="AA124" i="1"/>
  <c r="Z124" i="1"/>
  <c r="Y124" i="1"/>
  <c r="X124" i="1"/>
  <c r="W124" i="1"/>
  <c r="V124" i="1"/>
  <c r="M124" i="1"/>
  <c r="L124" i="1"/>
  <c r="AC123" i="1"/>
  <c r="AB123" i="1"/>
  <c r="AA123" i="1"/>
  <c r="Z123" i="1"/>
  <c r="Y123" i="1"/>
  <c r="X123" i="1"/>
  <c r="W123" i="1"/>
  <c r="V123" i="1"/>
  <c r="M123" i="1"/>
  <c r="L123" i="1"/>
  <c r="AC122" i="1"/>
  <c r="AB122" i="1"/>
  <c r="AA122" i="1"/>
  <c r="Z122" i="1"/>
  <c r="Y122" i="1"/>
  <c r="X122" i="1"/>
  <c r="W122" i="1"/>
  <c r="V122" i="1"/>
  <c r="M122" i="1"/>
  <c r="L122" i="1"/>
  <c r="AC121" i="1"/>
  <c r="AB121" i="1"/>
  <c r="AA121" i="1"/>
  <c r="Z121" i="1"/>
  <c r="Y121" i="1"/>
  <c r="X121" i="1"/>
  <c r="W121" i="1"/>
  <c r="V121" i="1"/>
  <c r="M121" i="1"/>
  <c r="L121" i="1"/>
  <c r="AC120" i="1"/>
  <c r="AB120" i="1"/>
  <c r="AA120" i="1"/>
  <c r="Z120" i="1"/>
  <c r="Y120" i="1"/>
  <c r="X120" i="1"/>
  <c r="W120" i="1"/>
  <c r="V120" i="1"/>
  <c r="M120" i="1"/>
  <c r="L120" i="1"/>
  <c r="AC119" i="1"/>
  <c r="AB119" i="1"/>
  <c r="AA119" i="1"/>
  <c r="Z119" i="1"/>
  <c r="Y119" i="1"/>
  <c r="X119" i="1"/>
  <c r="W119" i="1"/>
  <c r="V119" i="1"/>
  <c r="M119" i="1"/>
  <c r="L119" i="1"/>
  <c r="AC118" i="1"/>
  <c r="AB118" i="1"/>
  <c r="AA118" i="1"/>
  <c r="Z118" i="1"/>
  <c r="Y118" i="1"/>
  <c r="X118" i="1"/>
  <c r="W118" i="1"/>
  <c r="V118" i="1"/>
  <c r="M118" i="1"/>
  <c r="L118" i="1"/>
  <c r="AC117" i="1"/>
  <c r="AB117" i="1"/>
  <c r="AA117" i="1"/>
  <c r="Z117" i="1"/>
  <c r="Y117" i="1"/>
  <c r="X117" i="1"/>
  <c r="W117" i="1"/>
  <c r="W147" i="1" s="1"/>
  <c r="V117" i="1"/>
  <c r="V147" i="1" s="1"/>
  <c r="M117" i="1"/>
  <c r="M147" i="1" s="1"/>
  <c r="L117" i="1"/>
  <c r="L147" i="1" s="1"/>
  <c r="U111" i="1"/>
  <c r="T111" i="1"/>
  <c r="S111" i="1"/>
  <c r="R111" i="1"/>
  <c r="Q111" i="1"/>
  <c r="P111" i="1"/>
  <c r="O111" i="1"/>
  <c r="N111" i="1"/>
  <c r="K111" i="1"/>
  <c r="J111" i="1"/>
  <c r="I111" i="1"/>
  <c r="H111" i="1"/>
  <c r="G111" i="1"/>
  <c r="F111" i="1"/>
  <c r="E111" i="1"/>
  <c r="D111" i="1"/>
  <c r="AC110" i="1"/>
  <c r="AB110" i="1"/>
  <c r="AA110" i="1"/>
  <c r="Z110" i="1"/>
  <c r="Y110" i="1"/>
  <c r="X110" i="1"/>
  <c r="W110" i="1"/>
  <c r="V110" i="1"/>
  <c r="M110" i="1"/>
  <c r="L110" i="1"/>
  <c r="AC109" i="1"/>
  <c r="AB109" i="1"/>
  <c r="AA109" i="1"/>
  <c r="Z109" i="1"/>
  <c r="Y109" i="1"/>
  <c r="X109" i="1"/>
  <c r="W109" i="1"/>
  <c r="V109" i="1"/>
  <c r="M109" i="1"/>
  <c r="L109" i="1"/>
  <c r="AC108" i="1"/>
  <c r="AB108" i="1"/>
  <c r="AA108" i="1"/>
  <c r="Z108" i="1"/>
  <c r="Y108" i="1"/>
  <c r="X108" i="1"/>
  <c r="W108" i="1"/>
  <c r="V108" i="1"/>
  <c r="M108" i="1"/>
  <c r="L108" i="1"/>
  <c r="AC107" i="1"/>
  <c r="AB107" i="1"/>
  <c r="AA107" i="1"/>
  <c r="Z107" i="1"/>
  <c r="Y107" i="1"/>
  <c r="X107" i="1"/>
  <c r="W107" i="1"/>
  <c r="V107" i="1"/>
  <c r="M107" i="1"/>
  <c r="L107" i="1"/>
  <c r="AC106" i="1"/>
  <c r="AB106" i="1"/>
  <c r="AA106" i="1"/>
  <c r="Z106" i="1"/>
  <c r="Y106" i="1"/>
  <c r="X106" i="1"/>
  <c r="W106" i="1"/>
  <c r="V106" i="1"/>
  <c r="M106" i="1"/>
  <c r="L106" i="1"/>
  <c r="AC105" i="1"/>
  <c r="AB105" i="1"/>
  <c r="AA105" i="1"/>
  <c r="Z105" i="1"/>
  <c r="Y105" i="1"/>
  <c r="X105" i="1"/>
  <c r="W105" i="1"/>
  <c r="V105" i="1"/>
  <c r="M105" i="1"/>
  <c r="L105" i="1"/>
  <c r="AC104" i="1"/>
  <c r="AB104" i="1"/>
  <c r="AA104" i="1"/>
  <c r="Z104" i="1"/>
  <c r="Y104" i="1"/>
  <c r="X104" i="1"/>
  <c r="W104" i="1"/>
  <c r="V104" i="1"/>
  <c r="M104" i="1"/>
  <c r="L104" i="1"/>
  <c r="AC103" i="1"/>
  <c r="AB103" i="1"/>
  <c r="AA103" i="1"/>
  <c r="Z103" i="1"/>
  <c r="Y103" i="1"/>
  <c r="X103" i="1"/>
  <c r="W103" i="1"/>
  <c r="V103" i="1"/>
  <c r="M103" i="1"/>
  <c r="L103" i="1"/>
  <c r="AC102" i="1"/>
  <c r="AB102" i="1"/>
  <c r="AA102" i="1"/>
  <c r="Z102" i="1"/>
  <c r="Y102" i="1"/>
  <c r="X102" i="1"/>
  <c r="W102" i="1"/>
  <c r="V102" i="1"/>
  <c r="M102" i="1"/>
  <c r="L102" i="1"/>
  <c r="AC101" i="1"/>
  <c r="AB101" i="1"/>
  <c r="AA101" i="1"/>
  <c r="Z101" i="1"/>
  <c r="Y101" i="1"/>
  <c r="X101" i="1"/>
  <c r="W101" i="1"/>
  <c r="V101" i="1"/>
  <c r="M101" i="1"/>
  <c r="L101" i="1"/>
  <c r="AC100" i="1"/>
  <c r="AB100" i="1"/>
  <c r="AA100" i="1"/>
  <c r="Z100" i="1"/>
  <c r="Y100" i="1"/>
  <c r="X100" i="1"/>
  <c r="W100" i="1"/>
  <c r="V100" i="1"/>
  <c r="M100" i="1"/>
  <c r="L100" i="1"/>
  <c r="AC99" i="1"/>
  <c r="AB99" i="1"/>
  <c r="AA99" i="1"/>
  <c r="Z99" i="1"/>
  <c r="Y99" i="1"/>
  <c r="X99" i="1"/>
  <c r="W99" i="1"/>
  <c r="V99" i="1"/>
  <c r="M99" i="1"/>
  <c r="L99" i="1"/>
  <c r="AC98" i="1"/>
  <c r="AB98" i="1"/>
  <c r="AA98" i="1"/>
  <c r="Z98" i="1"/>
  <c r="Y98" i="1"/>
  <c r="X98" i="1"/>
  <c r="W98" i="1"/>
  <c r="V98" i="1"/>
  <c r="M98" i="1"/>
  <c r="L98" i="1"/>
  <c r="AC97" i="1"/>
  <c r="AB97" i="1"/>
  <c r="AA97" i="1"/>
  <c r="Z97" i="1"/>
  <c r="Y97" i="1"/>
  <c r="X97" i="1"/>
  <c r="W97" i="1"/>
  <c r="V97" i="1"/>
  <c r="M97" i="1"/>
  <c r="L97" i="1"/>
  <c r="AC96" i="1"/>
  <c r="AB96" i="1"/>
  <c r="AA96" i="1"/>
  <c r="Z96" i="1"/>
  <c r="Y96" i="1"/>
  <c r="X96" i="1"/>
  <c r="W96" i="1"/>
  <c r="V96" i="1"/>
  <c r="M96" i="1"/>
  <c r="L96" i="1"/>
  <c r="AC95" i="1"/>
  <c r="AB95" i="1"/>
  <c r="AA95" i="1"/>
  <c r="Z95" i="1"/>
  <c r="Y95" i="1"/>
  <c r="X95" i="1"/>
  <c r="W95" i="1"/>
  <c r="V95" i="1"/>
  <c r="M95" i="1"/>
  <c r="L95" i="1"/>
  <c r="AC94" i="1"/>
  <c r="AB94" i="1"/>
  <c r="AA94" i="1"/>
  <c r="Z94" i="1"/>
  <c r="Y94" i="1"/>
  <c r="X94" i="1"/>
  <c r="W94" i="1"/>
  <c r="V94" i="1"/>
  <c r="M94" i="1"/>
  <c r="L94" i="1"/>
  <c r="AC93" i="1"/>
  <c r="AB93" i="1"/>
  <c r="AA93" i="1"/>
  <c r="Z93" i="1"/>
  <c r="Y93" i="1"/>
  <c r="X93" i="1"/>
  <c r="W93" i="1"/>
  <c r="V93" i="1"/>
  <c r="M93" i="1"/>
  <c r="L93" i="1"/>
  <c r="AC92" i="1"/>
  <c r="AB92" i="1"/>
  <c r="AA92" i="1"/>
  <c r="Z92" i="1"/>
  <c r="Y92" i="1"/>
  <c r="X92" i="1"/>
  <c r="W92" i="1"/>
  <c r="V92" i="1"/>
  <c r="M92" i="1"/>
  <c r="L92" i="1"/>
  <c r="AC91" i="1"/>
  <c r="AB91" i="1"/>
  <c r="AA91" i="1"/>
  <c r="Z91" i="1"/>
  <c r="Y91" i="1"/>
  <c r="X91" i="1"/>
  <c r="W91" i="1"/>
  <c r="V91" i="1"/>
  <c r="M91" i="1"/>
  <c r="L91" i="1"/>
  <c r="AC90" i="1"/>
  <c r="AB90" i="1"/>
  <c r="AA90" i="1"/>
  <c r="Z90" i="1"/>
  <c r="Y90" i="1"/>
  <c r="X90" i="1"/>
  <c r="W90" i="1"/>
  <c r="V90" i="1"/>
  <c r="M90" i="1"/>
  <c r="L90" i="1"/>
  <c r="AC89" i="1"/>
  <c r="AB89" i="1"/>
  <c r="AA89" i="1"/>
  <c r="Z89" i="1"/>
  <c r="Y89" i="1"/>
  <c r="X89" i="1"/>
  <c r="W89" i="1"/>
  <c r="V89" i="1"/>
  <c r="M89" i="1"/>
  <c r="L89" i="1"/>
  <c r="AC88" i="1"/>
  <c r="AB88" i="1"/>
  <c r="AA88" i="1"/>
  <c r="Z88" i="1"/>
  <c r="Y88" i="1"/>
  <c r="X88" i="1"/>
  <c r="W88" i="1"/>
  <c r="V88" i="1"/>
  <c r="M88" i="1"/>
  <c r="L88" i="1"/>
  <c r="AC87" i="1"/>
  <c r="AB87" i="1"/>
  <c r="AA87" i="1"/>
  <c r="Z87" i="1"/>
  <c r="Y87" i="1"/>
  <c r="X87" i="1"/>
  <c r="W87" i="1"/>
  <c r="V87" i="1"/>
  <c r="M87" i="1"/>
  <c r="L87" i="1"/>
  <c r="AC86" i="1"/>
  <c r="AB86" i="1"/>
  <c r="AA86" i="1"/>
  <c r="Z86" i="1"/>
  <c r="Y86" i="1"/>
  <c r="X86" i="1"/>
  <c r="W86" i="1"/>
  <c r="V86" i="1"/>
  <c r="M86" i="1"/>
  <c r="L86" i="1"/>
  <c r="AC85" i="1"/>
  <c r="AB85" i="1"/>
  <c r="AA85" i="1"/>
  <c r="Z85" i="1"/>
  <c r="Y85" i="1"/>
  <c r="X85" i="1"/>
  <c r="W85" i="1"/>
  <c r="V85" i="1"/>
  <c r="M85" i="1"/>
  <c r="L85" i="1"/>
  <c r="AC84" i="1"/>
  <c r="AB84" i="1"/>
  <c r="AA84" i="1"/>
  <c r="Z84" i="1"/>
  <c r="Y84" i="1"/>
  <c r="X84" i="1"/>
  <c r="W84" i="1"/>
  <c r="V84" i="1"/>
  <c r="M84" i="1"/>
  <c r="L84" i="1"/>
  <c r="AC83" i="1"/>
  <c r="AB83" i="1"/>
  <c r="AA83" i="1"/>
  <c r="Z83" i="1"/>
  <c r="Y83" i="1"/>
  <c r="X83" i="1"/>
  <c r="W83" i="1"/>
  <c r="V83" i="1"/>
  <c r="M83" i="1"/>
  <c r="M111" i="1" s="1"/>
  <c r="L83" i="1"/>
  <c r="AC82" i="1"/>
  <c r="AB82" i="1"/>
  <c r="AA82" i="1"/>
  <c r="Z82" i="1"/>
  <c r="Y82" i="1"/>
  <c r="X82" i="1"/>
  <c r="W82" i="1"/>
  <c r="V82" i="1"/>
  <c r="M82" i="1"/>
  <c r="L82" i="1"/>
  <c r="L111" i="1" s="1"/>
  <c r="AC81" i="1"/>
  <c r="AB81" i="1"/>
  <c r="AA81" i="1"/>
  <c r="Z81" i="1"/>
  <c r="Y81" i="1"/>
  <c r="X81" i="1"/>
  <c r="W81" i="1"/>
  <c r="W111" i="1" s="1"/>
  <c r="V81" i="1"/>
  <c r="V111" i="1" s="1"/>
  <c r="U75" i="1"/>
  <c r="T75" i="1"/>
  <c r="S75" i="1"/>
  <c r="R75" i="1"/>
  <c r="Q75" i="1"/>
  <c r="P75" i="1"/>
  <c r="O75" i="1"/>
  <c r="N75" i="1"/>
  <c r="K75" i="1"/>
  <c r="J75" i="1"/>
  <c r="I75" i="1"/>
  <c r="H75" i="1"/>
  <c r="G75" i="1"/>
  <c r="F75" i="1"/>
  <c r="E75" i="1"/>
  <c r="D75" i="1"/>
  <c r="AC74" i="1"/>
  <c r="AB74" i="1"/>
  <c r="AA74" i="1"/>
  <c r="Z74" i="1"/>
  <c r="Y74" i="1"/>
  <c r="X74" i="1"/>
  <c r="W74" i="1"/>
  <c r="V74" i="1"/>
  <c r="M74" i="1"/>
  <c r="L74" i="1"/>
  <c r="AC73" i="1"/>
  <c r="AB73" i="1"/>
  <c r="AA73" i="1"/>
  <c r="Z73" i="1"/>
  <c r="Y73" i="1"/>
  <c r="X73" i="1"/>
  <c r="W73" i="1"/>
  <c r="V73" i="1"/>
  <c r="M73" i="1"/>
  <c r="L73" i="1"/>
  <c r="AC72" i="1"/>
  <c r="AB72" i="1"/>
  <c r="AA72" i="1"/>
  <c r="Z72" i="1"/>
  <c r="Y72" i="1"/>
  <c r="X72" i="1"/>
  <c r="W72" i="1"/>
  <c r="V72" i="1"/>
  <c r="M72" i="1"/>
  <c r="L72" i="1"/>
  <c r="AC71" i="1"/>
  <c r="AB71" i="1"/>
  <c r="AA71" i="1"/>
  <c r="Z71" i="1"/>
  <c r="Y71" i="1"/>
  <c r="X71" i="1"/>
  <c r="W71" i="1"/>
  <c r="V71" i="1"/>
  <c r="M71" i="1"/>
  <c r="L71" i="1"/>
  <c r="AC70" i="1"/>
  <c r="AB70" i="1"/>
  <c r="AA70" i="1"/>
  <c r="Z70" i="1"/>
  <c r="Y70" i="1"/>
  <c r="X70" i="1"/>
  <c r="W70" i="1"/>
  <c r="V70" i="1"/>
  <c r="M70" i="1"/>
  <c r="L70" i="1"/>
  <c r="AC69" i="1"/>
  <c r="AB69" i="1"/>
  <c r="AA69" i="1"/>
  <c r="Z69" i="1"/>
  <c r="Y69" i="1"/>
  <c r="X69" i="1"/>
  <c r="W69" i="1"/>
  <c r="V69" i="1"/>
  <c r="M69" i="1"/>
  <c r="L69" i="1"/>
  <c r="AC68" i="1"/>
  <c r="AB68" i="1"/>
  <c r="AA68" i="1"/>
  <c r="Z68" i="1"/>
  <c r="Y68" i="1"/>
  <c r="X68" i="1"/>
  <c r="W68" i="1"/>
  <c r="V68" i="1"/>
  <c r="M68" i="1"/>
  <c r="L68" i="1"/>
  <c r="AC67" i="1"/>
  <c r="AB67" i="1"/>
  <c r="AA67" i="1"/>
  <c r="Z67" i="1"/>
  <c r="Y67" i="1"/>
  <c r="X67" i="1"/>
  <c r="W67" i="1"/>
  <c r="V67" i="1"/>
  <c r="M67" i="1"/>
  <c r="L67" i="1"/>
  <c r="AC66" i="1"/>
  <c r="AB66" i="1"/>
  <c r="AA66" i="1"/>
  <c r="Z66" i="1"/>
  <c r="Y66" i="1"/>
  <c r="X66" i="1"/>
  <c r="W66" i="1"/>
  <c r="V66" i="1"/>
  <c r="M66" i="1"/>
  <c r="L66" i="1"/>
  <c r="AC65" i="1"/>
  <c r="AB65" i="1"/>
  <c r="AA65" i="1"/>
  <c r="Z65" i="1"/>
  <c r="Y65" i="1"/>
  <c r="X65" i="1"/>
  <c r="W65" i="1"/>
  <c r="V65" i="1"/>
  <c r="M65" i="1"/>
  <c r="L65" i="1"/>
  <c r="AC64" i="1"/>
  <c r="AB64" i="1"/>
  <c r="AA64" i="1"/>
  <c r="Z64" i="1"/>
  <c r="Y64" i="1"/>
  <c r="X64" i="1"/>
  <c r="W64" i="1"/>
  <c r="V64" i="1"/>
  <c r="M64" i="1"/>
  <c r="L64" i="1"/>
  <c r="AC63" i="1"/>
  <c r="AB63" i="1"/>
  <c r="AA63" i="1"/>
  <c r="Z63" i="1"/>
  <c r="Y63" i="1"/>
  <c r="X63" i="1"/>
  <c r="W63" i="1"/>
  <c r="V63" i="1"/>
  <c r="M63" i="1"/>
  <c r="L63" i="1"/>
  <c r="AC62" i="1"/>
  <c r="AB62" i="1"/>
  <c r="AA62" i="1"/>
  <c r="Z62" i="1"/>
  <c r="Y62" i="1"/>
  <c r="X62" i="1"/>
  <c r="W62" i="1"/>
  <c r="V62" i="1"/>
  <c r="M62" i="1"/>
  <c r="L62" i="1"/>
  <c r="AC61" i="1"/>
  <c r="AB61" i="1"/>
  <c r="AA61" i="1"/>
  <c r="Z61" i="1"/>
  <c r="Y61" i="1"/>
  <c r="X61" i="1"/>
  <c r="W61" i="1"/>
  <c r="V61" i="1"/>
  <c r="M61" i="1"/>
  <c r="L61" i="1"/>
  <c r="AC60" i="1"/>
  <c r="AB60" i="1"/>
  <c r="AA60" i="1"/>
  <c r="Z60" i="1"/>
  <c r="Y60" i="1"/>
  <c r="X60" i="1"/>
  <c r="W60" i="1"/>
  <c r="V60" i="1"/>
  <c r="M60" i="1"/>
  <c r="L60" i="1"/>
  <c r="AC59" i="1"/>
  <c r="AB59" i="1"/>
  <c r="AA59" i="1"/>
  <c r="Z59" i="1"/>
  <c r="Y59" i="1"/>
  <c r="X59" i="1"/>
  <c r="W59" i="1"/>
  <c r="V59" i="1"/>
  <c r="M59" i="1"/>
  <c r="L59" i="1"/>
  <c r="AC58" i="1"/>
  <c r="AB58" i="1"/>
  <c r="AA58" i="1"/>
  <c r="Z58" i="1"/>
  <c r="Y58" i="1"/>
  <c r="X58" i="1"/>
  <c r="W58" i="1"/>
  <c r="V58" i="1"/>
  <c r="M58" i="1"/>
  <c r="L58" i="1"/>
  <c r="AC57" i="1"/>
  <c r="AB57" i="1"/>
  <c r="AA57" i="1"/>
  <c r="Z57" i="1"/>
  <c r="Y57" i="1"/>
  <c r="X57" i="1"/>
  <c r="W57" i="1"/>
  <c r="V57" i="1"/>
  <c r="M57" i="1"/>
  <c r="L57" i="1"/>
  <c r="AC56" i="1"/>
  <c r="AB56" i="1"/>
  <c r="AA56" i="1"/>
  <c r="Z56" i="1"/>
  <c r="Y56" i="1"/>
  <c r="X56" i="1"/>
  <c r="W56" i="1"/>
  <c r="V56" i="1"/>
  <c r="M56" i="1"/>
  <c r="L56" i="1"/>
  <c r="AC55" i="1"/>
  <c r="AB55" i="1"/>
  <c r="AA55" i="1"/>
  <c r="Z55" i="1"/>
  <c r="Y55" i="1"/>
  <c r="X55" i="1"/>
  <c r="W55" i="1"/>
  <c r="V55" i="1"/>
  <c r="M55" i="1"/>
  <c r="L55" i="1"/>
  <c r="AC54" i="1"/>
  <c r="AB54" i="1"/>
  <c r="AA54" i="1"/>
  <c r="Z54" i="1"/>
  <c r="Y54" i="1"/>
  <c r="X54" i="1"/>
  <c r="W54" i="1"/>
  <c r="V54" i="1"/>
  <c r="M54" i="1"/>
  <c r="L54" i="1"/>
  <c r="AC53" i="1"/>
  <c r="AB53" i="1"/>
  <c r="AA53" i="1"/>
  <c r="Z53" i="1"/>
  <c r="Y53" i="1"/>
  <c r="X53" i="1"/>
  <c r="W53" i="1"/>
  <c r="V53" i="1"/>
  <c r="M53" i="1"/>
  <c r="L53" i="1"/>
  <c r="AC52" i="1"/>
  <c r="AB52" i="1"/>
  <c r="AA52" i="1"/>
  <c r="Z52" i="1"/>
  <c r="Y52" i="1"/>
  <c r="X52" i="1"/>
  <c r="W52" i="1"/>
  <c r="V52" i="1"/>
  <c r="M52" i="1"/>
  <c r="L52" i="1"/>
  <c r="AC51" i="1"/>
  <c r="AB51" i="1"/>
  <c r="AA51" i="1"/>
  <c r="Z51" i="1"/>
  <c r="Y51" i="1"/>
  <c r="X51" i="1"/>
  <c r="W51" i="1"/>
  <c r="V51" i="1"/>
  <c r="M51" i="1"/>
  <c r="L51" i="1"/>
  <c r="AC50" i="1"/>
  <c r="AB50" i="1"/>
  <c r="AA50" i="1"/>
  <c r="Z50" i="1"/>
  <c r="Y50" i="1"/>
  <c r="X50" i="1"/>
  <c r="W50" i="1"/>
  <c r="V50" i="1"/>
  <c r="M50" i="1"/>
  <c r="L50" i="1"/>
  <c r="AC49" i="1"/>
  <c r="AB49" i="1"/>
  <c r="AA49" i="1"/>
  <c r="Z49" i="1"/>
  <c r="Y49" i="1"/>
  <c r="X49" i="1"/>
  <c r="W49" i="1"/>
  <c r="V49" i="1"/>
  <c r="M49" i="1"/>
  <c r="L49" i="1"/>
  <c r="AC48" i="1"/>
  <c r="AB48" i="1"/>
  <c r="AA48" i="1"/>
  <c r="Z48" i="1"/>
  <c r="Y48" i="1"/>
  <c r="X48" i="1"/>
  <c r="W48" i="1"/>
  <c r="V48" i="1"/>
  <c r="M48" i="1"/>
  <c r="L48" i="1"/>
  <c r="AC47" i="1"/>
  <c r="AB47" i="1"/>
  <c r="AA47" i="1"/>
  <c r="Z47" i="1"/>
  <c r="Y47" i="1"/>
  <c r="X47" i="1"/>
  <c r="W47" i="1"/>
  <c r="V47" i="1"/>
  <c r="M47" i="1"/>
  <c r="L47" i="1"/>
  <c r="AC46" i="1"/>
  <c r="AB46" i="1"/>
  <c r="AA46" i="1"/>
  <c r="Z46" i="1"/>
  <c r="Y46" i="1"/>
  <c r="X46" i="1"/>
  <c r="W46" i="1"/>
  <c r="V46" i="1"/>
  <c r="M46" i="1"/>
  <c r="L46" i="1"/>
  <c r="AC45" i="1"/>
  <c r="AB45" i="1"/>
  <c r="AA45" i="1"/>
  <c r="Z45" i="1"/>
  <c r="Y45" i="1"/>
  <c r="X45" i="1"/>
  <c r="W45" i="1"/>
  <c r="W75" i="1" s="1"/>
  <c r="V45" i="1"/>
  <c r="V75" i="1" s="1"/>
  <c r="M45" i="1"/>
  <c r="M75" i="1" s="1"/>
  <c r="L45" i="1"/>
  <c r="L75" i="1" s="1"/>
  <c r="U39" i="1"/>
  <c r="T39" i="1"/>
  <c r="S39" i="1"/>
  <c r="R39" i="1"/>
  <c r="Q39" i="1"/>
  <c r="P39" i="1"/>
  <c r="O39" i="1"/>
  <c r="N39" i="1"/>
  <c r="K39" i="1"/>
  <c r="J39" i="1"/>
  <c r="I39" i="1"/>
  <c r="H39" i="1"/>
  <c r="G39" i="1"/>
  <c r="F39" i="1"/>
  <c r="E39" i="1"/>
  <c r="D39" i="1"/>
  <c r="AC38" i="1"/>
  <c r="AB38" i="1"/>
  <c r="AA38" i="1"/>
  <c r="Z38" i="1"/>
  <c r="Y38" i="1"/>
  <c r="X38" i="1"/>
  <c r="W38" i="1"/>
  <c r="V38" i="1"/>
  <c r="M38" i="1"/>
  <c r="L38" i="1"/>
  <c r="AC37" i="1"/>
  <c r="AB37" i="1"/>
  <c r="AA37" i="1"/>
  <c r="Z37" i="1"/>
  <c r="Y37" i="1"/>
  <c r="X37" i="1"/>
  <c r="W37" i="1"/>
  <c r="V37" i="1"/>
  <c r="M37" i="1"/>
  <c r="L37" i="1"/>
  <c r="AC36" i="1"/>
  <c r="AB36" i="1"/>
  <c r="AA36" i="1"/>
  <c r="Z36" i="1"/>
  <c r="Y36" i="1"/>
  <c r="X36" i="1"/>
  <c r="W36" i="1"/>
  <c r="V36" i="1"/>
  <c r="M36" i="1"/>
  <c r="L36" i="1"/>
  <c r="AC35" i="1"/>
  <c r="AB35" i="1"/>
  <c r="AA35" i="1"/>
  <c r="Z35" i="1"/>
  <c r="Y35" i="1"/>
  <c r="X35" i="1"/>
  <c r="W35" i="1"/>
  <c r="V35" i="1"/>
  <c r="M35" i="1"/>
  <c r="L35" i="1"/>
  <c r="AC34" i="1"/>
  <c r="AB34" i="1"/>
  <c r="AA34" i="1"/>
  <c r="Z34" i="1"/>
  <c r="Y34" i="1"/>
  <c r="X34" i="1"/>
  <c r="W34" i="1"/>
  <c r="V34" i="1"/>
  <c r="M34" i="1"/>
  <c r="L34" i="1"/>
  <c r="AC33" i="1"/>
  <c r="AB33" i="1"/>
  <c r="AA33" i="1"/>
  <c r="Z33" i="1"/>
  <c r="Y33" i="1"/>
  <c r="X33" i="1"/>
  <c r="W33" i="1"/>
  <c r="V33" i="1"/>
  <c r="M33" i="1"/>
  <c r="L33" i="1"/>
  <c r="AC32" i="1"/>
  <c r="AB32" i="1"/>
  <c r="AA32" i="1"/>
  <c r="Z32" i="1"/>
  <c r="Y32" i="1"/>
  <c r="X32" i="1"/>
  <c r="W32" i="1"/>
  <c r="V32" i="1"/>
  <c r="M32" i="1"/>
  <c r="L32" i="1"/>
  <c r="AC31" i="1"/>
  <c r="AB31" i="1"/>
  <c r="AA31" i="1"/>
  <c r="Z31" i="1"/>
  <c r="Y31" i="1"/>
  <c r="X31" i="1"/>
  <c r="W31" i="1"/>
  <c r="V31" i="1"/>
  <c r="M31" i="1"/>
  <c r="L31" i="1"/>
  <c r="AC30" i="1"/>
  <c r="AB30" i="1"/>
  <c r="AA30" i="1"/>
  <c r="Z30" i="1"/>
  <c r="Y30" i="1"/>
  <c r="X30" i="1"/>
  <c r="W30" i="1"/>
  <c r="V30" i="1"/>
  <c r="M30" i="1"/>
  <c r="L30" i="1"/>
  <c r="AC29" i="1"/>
  <c r="AB29" i="1"/>
  <c r="AA29" i="1"/>
  <c r="Z29" i="1"/>
  <c r="Y29" i="1"/>
  <c r="X29" i="1"/>
  <c r="W29" i="1"/>
  <c r="V29" i="1"/>
  <c r="M29" i="1"/>
  <c r="L29" i="1"/>
  <c r="AC28" i="1"/>
  <c r="AB28" i="1"/>
  <c r="AA28" i="1"/>
  <c r="Z28" i="1"/>
  <c r="Y28" i="1"/>
  <c r="X28" i="1"/>
  <c r="W28" i="1"/>
  <c r="V28" i="1"/>
  <c r="M28" i="1"/>
  <c r="L28" i="1"/>
  <c r="AC27" i="1"/>
  <c r="AB27" i="1"/>
  <c r="AA27" i="1"/>
  <c r="Z27" i="1"/>
  <c r="Y27" i="1"/>
  <c r="X27" i="1"/>
  <c r="W27" i="1"/>
  <c r="V27" i="1"/>
  <c r="M27" i="1"/>
  <c r="L27" i="1"/>
  <c r="AC26" i="1"/>
  <c r="AB26" i="1"/>
  <c r="AA26" i="1"/>
  <c r="Z26" i="1"/>
  <c r="Y26" i="1"/>
  <c r="X26" i="1"/>
  <c r="W26" i="1"/>
  <c r="V26" i="1"/>
  <c r="M26" i="1"/>
  <c r="L26" i="1"/>
  <c r="AC25" i="1"/>
  <c r="AB25" i="1"/>
  <c r="AA25" i="1"/>
  <c r="Z25" i="1"/>
  <c r="Y25" i="1"/>
  <c r="X25" i="1"/>
  <c r="W25" i="1"/>
  <c r="V25" i="1"/>
  <c r="M25" i="1"/>
  <c r="L25" i="1"/>
  <c r="AC24" i="1"/>
  <c r="AB24" i="1"/>
  <c r="AA24" i="1"/>
  <c r="Z24" i="1"/>
  <c r="Y24" i="1"/>
  <c r="X24" i="1"/>
  <c r="W24" i="1"/>
  <c r="V24" i="1"/>
  <c r="M24" i="1"/>
  <c r="L24" i="1"/>
  <c r="AC23" i="1"/>
  <c r="AB23" i="1"/>
  <c r="AA23" i="1"/>
  <c r="Z23" i="1"/>
  <c r="Y23" i="1"/>
  <c r="X23" i="1"/>
  <c r="W23" i="1"/>
  <c r="V23" i="1"/>
  <c r="M23" i="1"/>
  <c r="L23" i="1"/>
  <c r="AC22" i="1"/>
  <c r="AB22" i="1"/>
  <c r="AA22" i="1"/>
  <c r="Z22" i="1"/>
  <c r="Y22" i="1"/>
  <c r="X22" i="1"/>
  <c r="W22" i="1"/>
  <c r="V22" i="1"/>
  <c r="M22" i="1"/>
  <c r="L22" i="1"/>
  <c r="AC21" i="1"/>
  <c r="AB21" i="1"/>
  <c r="AA21" i="1"/>
  <c r="Z21" i="1"/>
  <c r="Y21" i="1"/>
  <c r="X21" i="1"/>
  <c r="W21" i="1"/>
  <c r="V21" i="1"/>
  <c r="M21" i="1"/>
  <c r="L21" i="1"/>
  <c r="AC20" i="1"/>
  <c r="AB20" i="1"/>
  <c r="AA20" i="1"/>
  <c r="Z20" i="1"/>
  <c r="Y20" i="1"/>
  <c r="X20" i="1"/>
  <c r="W20" i="1"/>
  <c r="V20" i="1"/>
  <c r="M20" i="1"/>
  <c r="L20" i="1"/>
  <c r="AC19" i="1"/>
  <c r="AB19" i="1"/>
  <c r="AA19" i="1"/>
  <c r="Z19" i="1"/>
  <c r="Y19" i="1"/>
  <c r="X19" i="1"/>
  <c r="W19" i="1"/>
  <c r="V19" i="1"/>
  <c r="M19" i="1"/>
  <c r="L19" i="1"/>
  <c r="AC18" i="1"/>
  <c r="AB18" i="1"/>
  <c r="AA18" i="1"/>
  <c r="Z18" i="1"/>
  <c r="Y18" i="1"/>
  <c r="X18" i="1"/>
  <c r="W18" i="1"/>
  <c r="V18" i="1"/>
  <c r="M18" i="1"/>
  <c r="L18" i="1"/>
  <c r="AC17" i="1"/>
  <c r="AB17" i="1"/>
  <c r="AA17" i="1"/>
  <c r="Z17" i="1"/>
  <c r="Y17" i="1"/>
  <c r="X17" i="1"/>
  <c r="W17" i="1"/>
  <c r="V17" i="1"/>
  <c r="M17" i="1"/>
  <c r="L17" i="1"/>
  <c r="AC16" i="1"/>
  <c r="AB16" i="1"/>
  <c r="AA16" i="1"/>
  <c r="Z16" i="1"/>
  <c r="Y16" i="1"/>
  <c r="X16" i="1"/>
  <c r="W16" i="1"/>
  <c r="V16" i="1"/>
  <c r="M16" i="1"/>
  <c r="L16" i="1"/>
  <c r="AC15" i="1"/>
  <c r="AB15" i="1"/>
  <c r="AA15" i="1"/>
  <c r="Z15" i="1"/>
  <c r="Y15" i="1"/>
  <c r="X15" i="1"/>
  <c r="W15" i="1"/>
  <c r="V15" i="1"/>
  <c r="M15" i="1"/>
  <c r="L15" i="1"/>
  <c r="AC14" i="1"/>
  <c r="AB14" i="1"/>
  <c r="AA14" i="1"/>
  <c r="Z14" i="1"/>
  <c r="Y14" i="1"/>
  <c r="X14" i="1"/>
  <c r="W14" i="1"/>
  <c r="V14" i="1"/>
  <c r="M14" i="1"/>
  <c r="L14" i="1"/>
  <c r="AC13" i="1"/>
  <c r="AB13" i="1"/>
  <c r="AA13" i="1"/>
  <c r="Z13" i="1"/>
  <c r="Y13" i="1"/>
  <c r="X13" i="1"/>
  <c r="W13" i="1"/>
  <c r="V13" i="1"/>
  <c r="M13" i="1"/>
  <c r="L13" i="1"/>
  <c r="AC12" i="1"/>
  <c r="AB12" i="1"/>
  <c r="AA12" i="1"/>
  <c r="Z12" i="1"/>
  <c r="Y12" i="1"/>
  <c r="X12" i="1"/>
  <c r="W12" i="1"/>
  <c r="W39" i="1" s="1"/>
  <c r="V12" i="1"/>
  <c r="M12" i="1"/>
  <c r="L12" i="1"/>
  <c r="AC11" i="1"/>
  <c r="AB11" i="1"/>
  <c r="AA11" i="1"/>
  <c r="Z11" i="1"/>
  <c r="Y11" i="1"/>
  <c r="X11" i="1"/>
  <c r="W11" i="1"/>
  <c r="V11" i="1"/>
  <c r="M11" i="1"/>
  <c r="L11" i="1"/>
  <c r="AC10" i="1"/>
  <c r="AB10" i="1"/>
  <c r="AA10" i="1"/>
  <c r="Z10" i="1"/>
  <c r="Y10" i="1"/>
  <c r="X10" i="1"/>
  <c r="W10" i="1"/>
  <c r="V10" i="1"/>
  <c r="M10" i="1"/>
  <c r="M39" i="1" s="1"/>
  <c r="L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C9" i="1"/>
  <c r="AB9" i="1"/>
  <c r="AA9" i="1"/>
  <c r="Z9" i="1"/>
  <c r="Y9" i="1"/>
  <c r="X9" i="1"/>
  <c r="W9" i="1"/>
  <c r="V9" i="1"/>
  <c r="V39" i="1" s="1"/>
  <c r="M9" i="1"/>
  <c r="L9" i="1"/>
  <c r="L39" i="1" s="1"/>
  <c r="GX25" i="7" l="1"/>
  <c r="GX27" i="7"/>
  <c r="GX29" i="7"/>
  <c r="GX31" i="7"/>
  <c r="GX33" i="7"/>
  <c r="GX35" i="7"/>
  <c r="GX37" i="7"/>
  <c r="GF40" i="7"/>
  <c r="GY25" i="7"/>
  <c r="GY27" i="7"/>
  <c r="GY29" i="7"/>
  <c r="GY31" i="7"/>
  <c r="GY33" i="7"/>
  <c r="GY35" i="7"/>
  <c r="GY37" i="7"/>
  <c r="GV40" i="7"/>
  <c r="GY26" i="7"/>
  <c r="GY28" i="7"/>
  <c r="GW40" i="7"/>
  <c r="J40" i="7"/>
  <c r="GY10" i="7"/>
  <c r="FQ40" i="7"/>
  <c r="FQ9" i="7"/>
  <c r="FX9" i="7"/>
  <c r="GN9" i="7"/>
  <c r="GN40" i="7" s="1"/>
  <c r="R40" i="7"/>
  <c r="Z40" i="7"/>
  <c r="GN10" i="7"/>
  <c r="BA40" i="7"/>
  <c r="BI40" i="7"/>
  <c r="BQ40" i="7"/>
  <c r="BR9" i="7"/>
  <c r="GY23" i="7"/>
  <c r="S40" i="7"/>
  <c r="AA40" i="7"/>
  <c r="GO10" i="7"/>
  <c r="CH40" i="7"/>
  <c r="CP40" i="7"/>
  <c r="CX40" i="7"/>
  <c r="EI15" i="7"/>
  <c r="CZ39" i="7"/>
  <c r="FY39" i="7"/>
  <c r="GY39" i="7" s="1"/>
  <c r="GX10" i="7"/>
  <c r="EP40" i="7"/>
  <c r="FP9" i="7"/>
  <c r="FP40" i="7" s="1"/>
  <c r="FP41" i="7" s="1"/>
  <c r="FY9" i="7"/>
  <c r="GO9" i="7"/>
  <c r="GO40" i="7" s="1"/>
  <c r="GG9" i="7"/>
  <c r="GG40" i="7" s="1"/>
  <c r="FX39" i="7"/>
  <c r="GX39" i="7" s="1"/>
  <c r="AJ8" i="10"/>
  <c r="AK9" i="10"/>
  <c r="AK11" i="10"/>
  <c r="AK13" i="10"/>
  <c r="AK15" i="10"/>
  <c r="AK17" i="10"/>
  <c r="AK19" i="10"/>
  <c r="AK21" i="10"/>
  <c r="AK23" i="10"/>
  <c r="AK25" i="10"/>
  <c r="AK27" i="10"/>
  <c r="AK29" i="10"/>
  <c r="AK31" i="10"/>
  <c r="AK33" i="10"/>
  <c r="AK35" i="10"/>
  <c r="AK37" i="10"/>
  <c r="Z38" i="10"/>
  <c r="AK8" i="10"/>
  <c r="AK38" i="10" s="1"/>
  <c r="AJ10" i="10"/>
  <c r="AJ12" i="10"/>
  <c r="AJ14" i="10"/>
  <c r="AJ16" i="10"/>
  <c r="AJ38" i="10" s="1"/>
  <c r="AJ18" i="10"/>
  <c r="AJ20" i="10"/>
  <c r="AJ22" i="10"/>
  <c r="AJ24" i="10"/>
  <c r="AJ26" i="10"/>
  <c r="AJ28" i="10"/>
  <c r="AJ30" i="10"/>
  <c r="AJ32" i="10"/>
  <c r="AJ34" i="10"/>
  <c r="AJ36" i="10"/>
  <c r="AA38" i="10"/>
  <c r="J38" i="10"/>
  <c r="AK38" i="8"/>
  <c r="AK39" i="8" s="1"/>
  <c r="S38" i="8"/>
  <c r="AH38" i="8"/>
  <c r="K38" i="8"/>
  <c r="K38" i="10"/>
  <c r="J38" i="8"/>
  <c r="AJ39" i="8" s="1"/>
  <c r="AK11" i="7"/>
  <c r="AK13" i="7"/>
  <c r="AK15" i="7"/>
  <c r="AK17" i="7"/>
  <c r="AK19" i="7"/>
  <c r="AK21" i="7"/>
  <c r="AK23" i="7"/>
  <c r="AK25" i="7"/>
  <c r="AK27" i="7"/>
  <c r="AK29" i="7"/>
  <c r="AK31" i="7"/>
  <c r="AK33" i="7"/>
  <c r="AK35" i="7"/>
  <c r="AK37" i="7"/>
  <c r="K40" i="7"/>
  <c r="DQ40" i="7"/>
  <c r="EQ40" i="7"/>
  <c r="AJ9" i="7"/>
  <c r="AJ40" i="7" s="1"/>
  <c r="EH40" i="7"/>
  <c r="EH15" i="7"/>
  <c r="AJ10" i="7"/>
  <c r="AJ12" i="7"/>
  <c r="AJ14" i="7"/>
  <c r="AJ16" i="7"/>
  <c r="AJ18" i="7"/>
  <c r="AJ20" i="7"/>
  <c r="AJ22" i="7"/>
  <c r="AJ24" i="7"/>
  <c r="AJ26" i="7"/>
  <c r="AJ28" i="7"/>
  <c r="AJ30" i="7"/>
  <c r="AJ32" i="7"/>
  <c r="AJ34" i="7"/>
  <c r="AJ36" i="7"/>
  <c r="AJ38" i="7"/>
  <c r="EI40" i="7"/>
  <c r="AK10" i="7"/>
  <c r="AK12" i="7"/>
  <c r="AK14" i="7"/>
  <c r="AK16" i="7"/>
  <c r="AK18" i="7"/>
  <c r="AK20" i="7"/>
  <c r="AK22" i="7"/>
  <c r="AK24" i="7"/>
  <c r="AK26" i="7"/>
  <c r="AK28" i="7"/>
  <c r="AK30" i="7"/>
  <c r="AK32" i="7"/>
  <c r="AK34" i="7"/>
  <c r="AK36" i="7"/>
  <c r="AK38" i="7"/>
  <c r="AJ11" i="7"/>
  <c r="AJ13" i="7"/>
  <c r="AJ15" i="7"/>
  <c r="AJ17" i="7"/>
  <c r="AJ19" i="7"/>
  <c r="AJ21" i="7"/>
  <c r="AJ23" i="7"/>
  <c r="AJ25" i="7"/>
  <c r="AJ27" i="7"/>
  <c r="AJ29" i="7"/>
  <c r="AJ31" i="7"/>
  <c r="AJ33" i="7"/>
  <c r="AJ35" i="7"/>
  <c r="AJ37" i="7"/>
  <c r="CY40" i="7"/>
  <c r="BS40" i="7"/>
  <c r="AH40" i="7"/>
  <c r="AR40" i="7"/>
  <c r="BZ40" i="7"/>
  <c r="BR40" i="7"/>
  <c r="EH41" i="7"/>
  <c r="AI40" i="7"/>
  <c r="AS40" i="7"/>
  <c r="CA40" i="7"/>
  <c r="EI41" i="7"/>
  <c r="CZ40" i="7"/>
  <c r="DA40" i="7"/>
  <c r="M186" i="1"/>
  <c r="L186" i="1"/>
  <c r="L38" i="2"/>
  <c r="AF38" i="2"/>
  <c r="BD38" i="2"/>
  <c r="BP38" i="2"/>
  <c r="BP150" i="2" s="1"/>
  <c r="M38" i="2"/>
  <c r="AG38" i="2"/>
  <c r="BE38" i="2"/>
  <c r="BU8" i="2"/>
  <c r="BV8" i="2" s="1"/>
  <c r="BW74" i="2"/>
  <c r="BX74" i="2" s="1"/>
  <c r="BU110" i="2"/>
  <c r="BV110" i="2" s="1"/>
  <c r="BW110" i="2"/>
  <c r="BX110" i="2" s="1"/>
  <c r="BP151" i="2"/>
  <c r="BW146" i="2"/>
  <c r="BX146" i="2" s="1"/>
  <c r="BU146" i="2"/>
  <c r="BV146" i="2" s="1"/>
  <c r="BE74" i="2"/>
  <c r="BU74" i="2" s="1"/>
  <c r="BV74" i="2" s="1"/>
  <c r="BU116" i="2"/>
  <c r="BV116" i="2" s="1"/>
  <c r="BU80" i="2"/>
  <c r="BV80" i="2" s="1"/>
  <c r="GY9" i="7" l="1"/>
  <c r="GY40" i="7" s="1"/>
  <c r="FY40" i="7"/>
  <c r="FQ41" i="7"/>
  <c r="GX9" i="7"/>
  <c r="FX40" i="7"/>
  <c r="AJ39" i="10"/>
  <c r="AK40" i="7"/>
  <c r="AK41" i="7" s="1"/>
  <c r="AJ41" i="7"/>
  <c r="CZ41" i="7"/>
  <c r="BR41" i="7"/>
  <c r="BS41" i="7"/>
  <c r="DA41" i="7"/>
  <c r="BW38" i="2"/>
  <c r="BX38" i="2" s="1"/>
  <c r="BU38" i="2"/>
  <c r="BV38" i="2" s="1"/>
  <c r="GY41" i="7" l="1"/>
  <c r="GY42" i="7"/>
  <c r="GX42" i="7"/>
  <c r="GX41" i="7"/>
</calcChain>
</file>

<file path=xl/comments1.xml><?xml version="1.0" encoding="utf-8"?>
<comments xmlns="http://schemas.openxmlformats.org/spreadsheetml/2006/main">
  <authors>
    <author>Олеся Черепанова</author>
  </authors>
  <commentList>
    <comment ref="BX38" authorId="0">
      <text>
        <r>
          <rPr>
            <b/>
            <sz val="9"/>
            <color indexed="81"/>
            <rFont val="Tahoma"/>
            <family val="2"/>
            <charset val="204"/>
          </rPr>
          <t>Олеся Черепанова:</t>
        </r>
        <r>
          <rPr>
            <sz val="9"/>
            <color indexed="81"/>
            <rFont val="Tahoma"/>
            <family val="2"/>
            <charset val="204"/>
          </rPr>
          <t xml:space="preserve">
увеличиваю, т.к. низкий удельный</t>
        </r>
      </text>
    </comment>
    <comment ref="BX74" authorId="0">
      <text>
        <r>
          <rPr>
            <b/>
            <sz val="9"/>
            <color indexed="81"/>
            <rFont val="Tahoma"/>
            <family val="2"/>
            <charset val="204"/>
          </rPr>
          <t>Олеся Черепанова:</t>
        </r>
        <r>
          <rPr>
            <sz val="9"/>
            <color indexed="81"/>
            <rFont val="Tahoma"/>
            <family val="2"/>
            <charset val="204"/>
          </rPr>
          <t xml:space="preserve">
увеличиваю, т.к. низкий удельный</t>
        </r>
      </text>
    </comment>
    <comment ref="BX110" authorId="0">
      <text>
        <r>
          <rPr>
            <b/>
            <sz val="9"/>
            <color indexed="81"/>
            <rFont val="Tahoma"/>
            <family val="2"/>
            <charset val="204"/>
          </rPr>
          <t>Олеся Черепанова:</t>
        </r>
        <r>
          <rPr>
            <sz val="9"/>
            <color indexed="81"/>
            <rFont val="Tahoma"/>
            <family val="2"/>
            <charset val="204"/>
          </rPr>
          <t xml:space="preserve">
увеличиваю, т.к. низкий удельный</t>
        </r>
      </text>
    </comment>
    <comment ref="BX146" authorId="0">
      <text>
        <r>
          <rPr>
            <b/>
            <sz val="9"/>
            <color indexed="81"/>
            <rFont val="Tahoma"/>
            <family val="2"/>
            <charset val="204"/>
          </rPr>
          <t>Олеся Черепанова:</t>
        </r>
        <r>
          <rPr>
            <sz val="9"/>
            <color indexed="81"/>
            <rFont val="Tahoma"/>
            <family val="2"/>
            <charset val="204"/>
          </rPr>
          <t xml:space="preserve">
увеличиваю, т.к. низкий удельный</t>
        </r>
      </text>
    </comment>
  </commentList>
</comments>
</file>

<file path=xl/sharedStrings.xml><?xml version="1.0" encoding="utf-8"?>
<sst xmlns="http://schemas.openxmlformats.org/spreadsheetml/2006/main" count="3079" uniqueCount="104">
  <si>
    <t>Приложение 2</t>
  </si>
  <si>
    <t>Приложение 7</t>
  </si>
  <si>
    <t xml:space="preserve">( I квартал) </t>
  </si>
  <si>
    <t>Сведения по объемам потребления электрической энергии на территории муниципальных образований УР</t>
  </si>
  <si>
    <t xml:space="preserve">Сведения по объемам потребления электрической энергии жилыми домами (за исключением многоквартирных домов) </t>
  </si>
  <si>
    <t>№ п/п</t>
  </si>
  <si>
    <t>Наименование показателя</t>
  </si>
  <si>
    <t>Ед.изм.</t>
  </si>
  <si>
    <t>План</t>
  </si>
  <si>
    <t>Факт I кв. 2021 года</t>
  </si>
  <si>
    <t>план</t>
  </si>
  <si>
    <t>Всего объем ЭЭ (беру в свод для сайта)</t>
  </si>
  <si>
    <t>2021 год</t>
  </si>
  <si>
    <t>январь</t>
  </si>
  <si>
    <t>февраль</t>
  </si>
  <si>
    <t>март</t>
  </si>
  <si>
    <t>I кв.</t>
  </si>
  <si>
    <t>Объем потребления ЭЭ, расчеты за которую осуществляются с использованием приборов учета</t>
  </si>
  <si>
    <t>Объем потребления ЭЭ, расчеты за которую осуществляются с применением расчетных способов</t>
  </si>
  <si>
    <t>МО "Алнашский район"</t>
  </si>
  <si>
    <t>тыс.кВтч</t>
  </si>
  <si>
    <t>МО "Балезинский район"</t>
  </si>
  <si>
    <t>МО "Вавожский район"</t>
  </si>
  <si>
    <t>МО "Воткинский район"</t>
  </si>
  <si>
    <t>МО "Город Воткинск"</t>
  </si>
  <si>
    <t>МО "Город Глазов"</t>
  </si>
  <si>
    <t>МО "Город Ижевск"</t>
  </si>
  <si>
    <t>МО "Город Можга"</t>
  </si>
  <si>
    <t>МО "Город Сарапул"</t>
  </si>
  <si>
    <t>МО "Глазовский район"</t>
  </si>
  <si>
    <t>МО "Граховский район"</t>
  </si>
  <si>
    <t>МО "Дебесский район"</t>
  </si>
  <si>
    <t>МО "Завьяловский район"</t>
  </si>
  <si>
    <t>МО "Игринский район"</t>
  </si>
  <si>
    <t>МО "Камбарский район"</t>
  </si>
  <si>
    <t>МО "Каракулинский район"</t>
  </si>
  <si>
    <t>МО "Кезский район"</t>
  </si>
  <si>
    <t>МО "Кизнерский район"</t>
  </si>
  <si>
    <t>МО "Киясовский район"</t>
  </si>
  <si>
    <t>МО "Красногорский район"</t>
  </si>
  <si>
    <t>МО "Малопургинский район"</t>
  </si>
  <si>
    <t>МО "Можгинский район"</t>
  </si>
  <si>
    <t>МО "Сарапульский район"</t>
  </si>
  <si>
    <t>МО "Селтинский район"</t>
  </si>
  <si>
    <t>МО "Сюмсинский район"</t>
  </si>
  <si>
    <t>МО "Увинский район"</t>
  </si>
  <si>
    <t>МО "Шарканский район"</t>
  </si>
  <si>
    <t>МО "Юкаменский район"</t>
  </si>
  <si>
    <t>МО "Якшур-Бодьинский район"</t>
  </si>
  <si>
    <t>МО "Ярский район"</t>
  </si>
  <si>
    <t xml:space="preserve">Итого </t>
  </si>
  <si>
    <t xml:space="preserve">( II квартал) </t>
  </si>
  <si>
    <t>Факт II кв. 2021 года</t>
  </si>
  <si>
    <t>апрель</t>
  </si>
  <si>
    <t>май</t>
  </si>
  <si>
    <t>июнь</t>
  </si>
  <si>
    <t>II кв.</t>
  </si>
  <si>
    <t xml:space="preserve">( III квартал) </t>
  </si>
  <si>
    <t>Факт III кв. 2021 года</t>
  </si>
  <si>
    <t>июль</t>
  </si>
  <si>
    <t>август</t>
  </si>
  <si>
    <t>сентябрь</t>
  </si>
  <si>
    <t>III кв.</t>
  </si>
  <si>
    <t xml:space="preserve">( IV квартал) </t>
  </si>
  <si>
    <t>Факт IV  кв. 2021 года</t>
  </si>
  <si>
    <t>октябрь</t>
  </si>
  <si>
    <t>ноябрь</t>
  </si>
  <si>
    <t>декабрь</t>
  </si>
  <si>
    <t>IV кв.</t>
  </si>
  <si>
    <t>Приложение 3</t>
  </si>
  <si>
    <t>Приложение 4</t>
  </si>
  <si>
    <t>Приложение 5</t>
  </si>
  <si>
    <t>Приложение 6</t>
  </si>
  <si>
    <t>Сведения по объемам потребления  электрической энергии бюджетными учреждениями федерального значения, расположенных в муниципальных образованиях Удмуртской Республики</t>
  </si>
  <si>
    <t>Сведения по объемам потребления электрической энергии бюджетными учреждениями республиканского значения, расположенных в муниципальных образованиях Удмуртской Республики</t>
  </si>
  <si>
    <t>Сведения по объемам потребления электрической энергии по муниципальным бюджетным учреждениям Удмуртской Республики</t>
  </si>
  <si>
    <t xml:space="preserve">Сведения по объемам потребления электрической энергии многоквартирными домами </t>
  </si>
  <si>
    <t>Факт I кв.</t>
  </si>
  <si>
    <t>2021 года</t>
  </si>
  <si>
    <t>Объем потребления ЭЭ, расчеты за которую осуществляются с использованием коллективных (общедомовых) приборов учета</t>
  </si>
  <si>
    <t>Объем потребления ЭЭ, расчеты за которую осуществляются с использованием индивидуальных приборов учета</t>
  </si>
  <si>
    <t>Факт IV кв. 2021 года</t>
  </si>
  <si>
    <t>I квартал</t>
  </si>
  <si>
    <t>2021 г</t>
  </si>
  <si>
    <t>ООО "Ком Энерго" (нет разделения на муниципальные образования, поэтому отдельно считаю)</t>
  </si>
  <si>
    <t>II квартал</t>
  </si>
  <si>
    <t>Факт II кв.</t>
  </si>
  <si>
    <t>III квартал</t>
  </si>
  <si>
    <t>Факт III кв.</t>
  </si>
  <si>
    <t>IV квартал</t>
  </si>
  <si>
    <t>Факт IV кв.</t>
  </si>
  <si>
    <t>Объем потребления ЭЭ, расчеты за которые осуществляются с использованием приборов учета (в части многоквартирных домов - с использованием коллективных приборов учета)</t>
  </si>
  <si>
    <t>с 12.10.18 переименовано в ООО "Ижевская энергосбытовая компания"</t>
  </si>
  <si>
    <t xml:space="preserve">( ГОДОВОЕ ЗНАЧЕНИЕ) </t>
  </si>
  <si>
    <t>ГОД</t>
  </si>
  <si>
    <t>РН-Энерго</t>
  </si>
  <si>
    <t>2021 ГОД</t>
  </si>
  <si>
    <t>ЭнергосбыТ Плюс</t>
  </si>
  <si>
    <t>Гарант</t>
  </si>
  <si>
    <t>Мечел-Энерго</t>
  </si>
  <si>
    <t>ИжЭнергоСбыт</t>
  </si>
  <si>
    <t>Год</t>
  </si>
  <si>
    <t>Потребление ЭЭ по всем организациям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</si>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</sst>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1.&quot;#"/>
    <numFmt numFmtId="165" formatCode="0.0%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Arial Cyr"/>
      <charset val="204"/>
    </font>
    <font>
      <b/>
      <i/>
      <sz val="10"/>
      <color indexed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i/>
      <sz val="10"/>
      <color rgb="FFFF000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11"/>
      <name val="Arial Cyr"/>
      <charset val="204"/>
    </font>
    <font>
      <b/>
      <sz val="12"/>
      <name val="Arial Cyr"/>
      <charset val="204"/>
    </font>
    <font>
      <b/>
      <i/>
      <sz val="8"/>
      <name val="Arial Cyr"/>
      <charset val="204"/>
    </font>
    <font>
      <b/>
      <sz val="10"/>
      <color rgb="FFFF000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0" fillId="0" borderId="0"/>
    <xf numFmtId="0" fontId="11" fillId="0" borderId="0" applyNumberFormat="0" applyFill="0" applyBorder="0" applyAlignment="0" applyProtection="0"/>
    <xf numFmtId="0" fontId="10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2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/>
  </cellStyleXfs>
  <cellXfs count="115">
    <xf numFmtId="0" fontId="0" fillId="0" borderId="0" xfId="0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/>
    <xf numFmtId="4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textRotation="90" wrapText="1"/>
    </xf>
    <xf numFmtId="0" fontId="7" fillId="0" borderId="0" xfId="0" applyFont="1" applyFill="1" applyAlignment="1">
      <alignment horizontal="center" vertical="center" wrapText="1"/>
    </xf>
    <xf numFmtId="164" fontId="2" fillId="0" borderId="8" xfId="0" applyNumberFormat="1" applyFont="1" applyFill="1" applyBorder="1" applyAlignment="1">
      <alignment vertical="top" shrinkToFit="1"/>
    </xf>
    <xf numFmtId="0" fontId="2" fillId="0" borderId="8" xfId="0" applyFont="1" applyFill="1" applyBorder="1" applyAlignment="1">
      <alignment vertical="top" wrapText="1"/>
    </xf>
    <xf numFmtId="0" fontId="0" fillId="0" borderId="7" xfId="0" applyFill="1" applyBorder="1" applyAlignment="1">
      <alignment horizontal="center" vertical="center" shrinkToFit="1"/>
    </xf>
    <xf numFmtId="4" fontId="2" fillId="5" borderId="7" xfId="0" applyNumberFormat="1" applyFont="1" applyFill="1" applyBorder="1" applyAlignment="1">
      <alignment vertical="center" shrinkToFit="1"/>
    </xf>
    <xf numFmtId="4" fontId="2" fillId="0" borderId="7" xfId="0" applyNumberFormat="1" applyFont="1" applyFill="1" applyBorder="1" applyAlignment="1">
      <alignment vertical="center" shrinkToFit="1"/>
    </xf>
    <xf numFmtId="4" fontId="0" fillId="0" borderId="0" xfId="0" applyNumberFormat="1" applyFill="1"/>
    <xf numFmtId="0" fontId="0" fillId="0" borderId="8" xfId="0" applyFont="1" applyFill="1" applyBorder="1" applyAlignment="1">
      <alignment vertical="top" wrapText="1"/>
    </xf>
    <xf numFmtId="4" fontId="3" fillId="0" borderId="7" xfId="0" applyNumberFormat="1" applyFont="1" applyFill="1" applyBorder="1" applyAlignment="1">
      <alignment vertical="center" shrinkToFit="1"/>
    </xf>
    <xf numFmtId="4" fontId="8" fillId="0" borderId="7" xfId="0" applyNumberFormat="1" applyFont="1" applyFill="1" applyBorder="1" applyAlignment="1">
      <alignment vertical="center" shrinkToFit="1"/>
    </xf>
    <xf numFmtId="4" fontId="0" fillId="0" borderId="7" xfId="0" applyNumberFormat="1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right" vertical="center" shrinkToFit="1"/>
    </xf>
    <xf numFmtId="4" fontId="5" fillId="0" borderId="0" xfId="0" applyNumberFormat="1" applyFont="1" applyFill="1" applyAlignment="1">
      <alignment horizontal="center" vertical="center" wrapText="1"/>
    </xf>
    <xf numFmtId="165" fontId="5" fillId="0" borderId="0" xfId="9" applyNumberFormat="1" applyFont="1" applyFill="1" applyAlignment="1">
      <alignment horizontal="center" vertical="center" wrapText="1"/>
    </xf>
    <xf numFmtId="4" fontId="2" fillId="5" borderId="7" xfId="0" applyNumberFormat="1" applyFont="1" applyFill="1" applyBorder="1" applyAlignment="1">
      <alignment horizontal="right" vertical="center" wrapText="1"/>
    </xf>
    <xf numFmtId="4" fontId="0" fillId="0" borderId="7" xfId="0" applyNumberFormat="1" applyFont="1" applyFill="1" applyBorder="1" applyAlignment="1">
      <alignment horizontal="right" vertical="center" shrinkToFit="1"/>
    </xf>
    <xf numFmtId="4" fontId="0" fillId="0" borderId="0" xfId="0" applyNumberFormat="1" applyFill="1" applyBorder="1"/>
    <xf numFmtId="0" fontId="4" fillId="0" borderId="0" xfId="0" applyFont="1" applyFill="1" applyAlignment="1">
      <alignment horizontal="left" wrapText="1"/>
    </xf>
    <xf numFmtId="0" fontId="3" fillId="0" borderId="7" xfId="0" applyFont="1" applyFill="1" applyBorder="1" applyAlignment="1">
      <alignment horizontal="center" vertical="center" shrinkToFit="1"/>
    </xf>
    <xf numFmtId="4" fontId="3" fillId="10" borderId="7" xfId="0" applyNumberFormat="1" applyFont="1" applyFill="1" applyBorder="1" applyAlignment="1">
      <alignment horizontal="right" vertical="center" shrinkToFit="1"/>
    </xf>
    <xf numFmtId="4" fontId="3" fillId="0" borderId="7" xfId="0" applyNumberFormat="1" applyFont="1" applyFill="1" applyBorder="1" applyAlignment="1">
      <alignment horizontal="right" vertical="center" shrinkToFit="1"/>
    </xf>
    <xf numFmtId="4" fontId="16" fillId="0" borderId="7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0" fillId="2" borderId="7" xfId="0" applyFill="1" applyBorder="1"/>
    <xf numFmtId="0" fontId="9" fillId="2" borderId="7" xfId="0" applyFont="1" applyFill="1" applyBorder="1" applyAlignment="1">
      <alignment vertical="top" wrapText="1"/>
    </xf>
    <xf numFmtId="0" fontId="0" fillId="2" borderId="7" xfId="0" applyFill="1" applyBorder="1" applyAlignment="1">
      <alignment horizontal="center" vertical="center" shrinkToFit="1"/>
    </xf>
    <xf numFmtId="0" fontId="17" fillId="11" borderId="7" xfId="0" applyFont="1" applyFill="1" applyBorder="1" applyAlignment="1">
      <alignment horizontal="center" textRotation="90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16" fillId="11" borderId="7" xfId="0" applyNumberFormat="1" applyFont="1" applyFill="1" applyBorder="1" applyAlignment="1">
      <alignment horizontal="right" vertical="center" shrinkToFit="1"/>
    </xf>
    <xf numFmtId="4" fontId="16" fillId="11" borderId="7" xfId="0" applyNumberFormat="1" applyFont="1" applyFill="1" applyBorder="1" applyAlignment="1">
      <alignment horizontal="right" vertical="center" wrapText="1"/>
    </xf>
    <xf numFmtId="4" fontId="8" fillId="11" borderId="7" xfId="0" applyNumberFormat="1" applyFont="1" applyFill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11" borderId="7" xfId="0" applyFont="1" applyFill="1" applyBorder="1" applyAlignment="1">
      <alignment horizontal="center" vertical="center" shrinkToFit="1"/>
    </xf>
    <xf numFmtId="0" fontId="3" fillId="11" borderId="7" xfId="0" applyFont="1" applyFill="1" applyBorder="1" applyAlignment="1">
      <alignment horizontal="center" vertical="center" wrapText="1"/>
    </xf>
    <xf numFmtId="4" fontId="3" fillId="16" borderId="7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wrapText="1"/>
    </xf>
    <xf numFmtId="0" fontId="3" fillId="7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3" fillId="9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left" vertical="center" wrapText="1"/>
    </xf>
    <xf numFmtId="0" fontId="19" fillId="17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19" fillId="14" borderId="2" xfId="0" applyFont="1" applyFill="1" applyBorder="1" applyAlignment="1">
      <alignment horizontal="center" vertical="center"/>
    </xf>
    <xf numFmtId="0" fontId="19" fillId="14" borderId="4" xfId="0" applyFont="1" applyFill="1" applyBorder="1" applyAlignment="1">
      <alignment horizontal="center" vertical="center"/>
    </xf>
    <xf numFmtId="0" fontId="19" fillId="14" borderId="3" xfId="0" applyFont="1" applyFill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/>
    </xf>
    <xf numFmtId="0" fontId="19" fillId="15" borderId="2" xfId="0" applyFont="1" applyFill="1" applyBorder="1" applyAlignment="1">
      <alignment horizontal="center"/>
    </xf>
    <xf numFmtId="0" fontId="19" fillId="15" borderId="4" xfId="0" applyFont="1" applyFill="1" applyBorder="1" applyAlignment="1">
      <alignment horizontal="center"/>
    </xf>
    <xf numFmtId="0" fontId="19" fillId="15" borderId="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3" fillId="8" borderId="0" xfId="0" applyFont="1" applyFill="1" applyAlignment="1">
      <alignment horizontal="left" vertical="center" wrapText="1"/>
    </xf>
    <xf numFmtId="0" fontId="3" fillId="9" borderId="0" xfId="0" applyFont="1" applyFill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wrapText="1"/>
    </xf>
    <xf numFmtId="0" fontId="21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textRotation="90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textRotation="90" wrapText="1"/>
    </xf>
    <xf numFmtId="0" fontId="8" fillId="0" borderId="7" xfId="0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</cellXfs>
  <cellStyles count="12">
    <cellStyle name="Excel Built-in Normal" xfId="1"/>
    <cellStyle name="Гиперссылка 2" xfId="2"/>
    <cellStyle name="Обычный" xfId="0" builtinId="0"/>
    <cellStyle name="Обычный 16" xfId="3"/>
    <cellStyle name="Обычный 2" xfId="4"/>
    <cellStyle name="Обычный 2 2" xfId="5"/>
    <cellStyle name="Обычный 2 3" xfId="6"/>
    <cellStyle name="Обычный 3" xfId="7"/>
    <cellStyle name="Обычный 4" xfId="8"/>
    <cellStyle name="Процентный 2" xfId="9"/>
    <cellStyle name="Процентный 3" xfId="10"/>
    <cellStyle name="Стиль 1" xfId="11"/>
  </cellStyles>
  <dxfs count="81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</dxfs>
  <tableStyles count="0" defaultTableStyle="TableStyleMedium2" defaultPivotStyle="PivotStyleLight16"/>
  <colors>
    <mruColors>
      <color rgb="FFF676B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186"/>
  <sheetViews>
    <sheetView zoomScale="85" zoomScaleNormal="85" workbookViewId="0">
      <selection activeCell="AA32" sqref="AA32"/>
    </sheetView>
  </sheetViews>
  <sheetFormatPr defaultRowHeight="12.75" x14ac:dyDescent="0.2"/>
  <cols>
    <col min="1" max="1" width="5.42578125" style="3" customWidth="1"/>
    <col min="2" max="2" width="36.7109375" style="3" customWidth="1"/>
    <col min="3" max="3" width="9.140625" style="3"/>
    <col min="4" max="5" width="11.85546875" style="3" hidden="1" customWidth="1"/>
    <col min="6" max="11" width="11.85546875" style="6" customWidth="1"/>
    <col min="12" max="13" width="11.85546875" style="3" customWidth="1"/>
    <col min="14" max="23" width="11.85546875" style="3" hidden="1" customWidth="1"/>
    <col min="24" max="48" width="12.5703125" style="3" customWidth="1"/>
    <col min="49" max="16384" width="9.140625" style="3"/>
  </cols>
  <sheetData>
    <row r="1" spans="1:29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</row>
    <row r="2" spans="1:29" ht="12.75" customHeight="1" x14ac:dyDescent="0.2">
      <c r="A2" s="1"/>
      <c r="B2" s="1"/>
      <c r="C2" s="1"/>
      <c r="D2" s="4"/>
      <c r="E2" s="4"/>
      <c r="F2" s="2"/>
      <c r="G2" s="2"/>
      <c r="H2" s="49" t="s">
        <v>0</v>
      </c>
      <c r="I2" s="49"/>
      <c r="J2" s="49"/>
      <c r="K2" s="49"/>
      <c r="L2" s="49"/>
      <c r="N2" s="1"/>
      <c r="O2" s="1"/>
      <c r="P2" s="2"/>
      <c r="Q2" s="2"/>
      <c r="R2" s="49" t="s">
        <v>1</v>
      </c>
      <c r="S2" s="49"/>
      <c r="T2" s="49"/>
      <c r="U2" s="49"/>
      <c r="V2" s="49"/>
    </row>
    <row r="3" spans="1:29" x14ac:dyDescent="0.2">
      <c r="A3" s="50" t="s">
        <v>2</v>
      </c>
      <c r="B3" s="50"/>
      <c r="C3" s="1"/>
      <c r="D3" s="1"/>
      <c r="E3" s="1"/>
      <c r="F3" s="2"/>
      <c r="G3" s="2"/>
      <c r="H3" s="5"/>
      <c r="I3" s="5"/>
      <c r="J3" s="5"/>
      <c r="K3" s="5"/>
      <c r="L3" s="5"/>
      <c r="N3" s="1"/>
      <c r="O3" s="1"/>
      <c r="P3" s="2"/>
      <c r="Q3" s="2"/>
      <c r="R3" s="5"/>
      <c r="S3" s="5"/>
      <c r="T3" s="5"/>
      <c r="U3" s="5"/>
      <c r="V3" s="5"/>
    </row>
    <row r="4" spans="1:29" ht="12.75" customHeight="1" x14ac:dyDescent="0.2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 t="s">
        <v>4</v>
      </c>
      <c r="O4" s="52"/>
      <c r="P4" s="52"/>
      <c r="Q4" s="52"/>
      <c r="R4" s="52"/>
      <c r="S4" s="52"/>
      <c r="T4" s="52"/>
      <c r="U4" s="52"/>
      <c r="V4" s="52"/>
      <c r="W4" s="52"/>
    </row>
    <row r="5" spans="1:29" x14ac:dyDescent="0.2">
      <c r="P5" s="6"/>
      <c r="Q5" s="6"/>
      <c r="R5" s="6"/>
      <c r="S5" s="6"/>
      <c r="T5" s="6"/>
      <c r="U5" s="6"/>
    </row>
    <row r="6" spans="1:29" ht="12.75" customHeight="1" x14ac:dyDescent="0.2">
      <c r="A6" s="63" t="s">
        <v>5</v>
      </c>
      <c r="B6" s="63" t="s">
        <v>6</v>
      </c>
      <c r="C6" s="63" t="s">
        <v>7</v>
      </c>
      <c r="D6" s="53" t="s">
        <v>8</v>
      </c>
      <c r="E6" s="54"/>
      <c r="F6" s="55" t="s">
        <v>9</v>
      </c>
      <c r="G6" s="56"/>
      <c r="H6" s="56"/>
      <c r="I6" s="56"/>
      <c r="J6" s="56"/>
      <c r="K6" s="56"/>
      <c r="L6" s="56"/>
      <c r="M6" s="57"/>
      <c r="N6" s="53" t="s">
        <v>10</v>
      </c>
      <c r="O6" s="54"/>
      <c r="P6" s="55" t="s">
        <v>9</v>
      </c>
      <c r="Q6" s="56"/>
      <c r="R6" s="56"/>
      <c r="S6" s="56"/>
      <c r="T6" s="56"/>
      <c r="U6" s="56"/>
      <c r="V6" s="56"/>
      <c r="W6" s="57"/>
      <c r="X6" s="58" t="s">
        <v>11</v>
      </c>
      <c r="Y6" s="59"/>
      <c r="Z6" s="59"/>
      <c r="AA6" s="59"/>
      <c r="AB6" s="59"/>
      <c r="AC6" s="59"/>
    </row>
    <row r="7" spans="1:29" s="7" customFormat="1" x14ac:dyDescent="0.2">
      <c r="A7" s="64"/>
      <c r="B7" s="64"/>
      <c r="C7" s="64"/>
      <c r="D7" s="53" t="s">
        <v>12</v>
      </c>
      <c r="E7" s="54"/>
      <c r="F7" s="60" t="s">
        <v>13</v>
      </c>
      <c r="G7" s="60"/>
      <c r="H7" s="60" t="s">
        <v>14</v>
      </c>
      <c r="I7" s="60"/>
      <c r="J7" s="60" t="s">
        <v>15</v>
      </c>
      <c r="K7" s="60"/>
      <c r="L7" s="60" t="s">
        <v>16</v>
      </c>
      <c r="M7" s="60"/>
      <c r="N7" s="53" t="s">
        <v>12</v>
      </c>
      <c r="O7" s="54"/>
      <c r="P7" s="61" t="s">
        <v>13</v>
      </c>
      <c r="Q7" s="61"/>
      <c r="R7" s="61" t="s">
        <v>14</v>
      </c>
      <c r="S7" s="61"/>
      <c r="T7" s="61" t="s">
        <v>15</v>
      </c>
      <c r="U7" s="61"/>
      <c r="V7" s="61" t="s">
        <v>16</v>
      </c>
      <c r="W7" s="61"/>
    </row>
    <row r="8" spans="1:29" s="9" customFormat="1" ht="144" customHeight="1" x14ac:dyDescent="0.2">
      <c r="A8" s="65"/>
      <c r="B8" s="65"/>
      <c r="C8" s="65"/>
      <c r="D8" s="8" t="s">
        <v>17</v>
      </c>
      <c r="E8" s="8" t="s">
        <v>18</v>
      </c>
      <c r="F8" s="8" t="s">
        <v>17</v>
      </c>
      <c r="G8" s="8" t="s">
        <v>18</v>
      </c>
      <c r="H8" s="8" t="s">
        <v>17</v>
      </c>
      <c r="I8" s="8" t="s">
        <v>18</v>
      </c>
      <c r="J8" s="8" t="s">
        <v>17</v>
      </c>
      <c r="K8" s="8" t="s">
        <v>18</v>
      </c>
      <c r="L8" s="8" t="s">
        <v>17</v>
      </c>
      <c r="M8" s="8" t="s">
        <v>18</v>
      </c>
      <c r="N8" s="8" t="s">
        <v>17</v>
      </c>
      <c r="O8" s="8" t="s">
        <v>18</v>
      </c>
      <c r="P8" s="8" t="s">
        <v>17</v>
      </c>
      <c r="Q8" s="8" t="s">
        <v>18</v>
      </c>
      <c r="R8" s="8" t="s">
        <v>17</v>
      </c>
      <c r="S8" s="8" t="s">
        <v>18</v>
      </c>
      <c r="T8" s="8" t="s">
        <v>17</v>
      </c>
      <c r="U8" s="8" t="s">
        <v>18</v>
      </c>
      <c r="V8" s="8" t="s">
        <v>17</v>
      </c>
      <c r="W8" s="8" t="s">
        <v>18</v>
      </c>
    </row>
    <row r="9" spans="1:29" s="7" customFormat="1" x14ac:dyDescent="0.2">
      <c r="A9" s="10">
        <v>1</v>
      </c>
      <c r="B9" s="11" t="s">
        <v>19</v>
      </c>
      <c r="C9" s="12" t="s">
        <v>20</v>
      </c>
      <c r="D9" s="13"/>
      <c r="E9" s="13"/>
      <c r="F9" s="14"/>
      <c r="G9" s="14"/>
      <c r="H9" s="14"/>
      <c r="I9" s="14"/>
      <c r="J9" s="14"/>
      <c r="K9" s="14"/>
      <c r="L9" s="13">
        <f>F9+H9+J9</f>
        <v>0</v>
      </c>
      <c r="M9" s="13">
        <f>G9+I9+K9</f>
        <v>0</v>
      </c>
      <c r="N9" s="14"/>
      <c r="O9" s="14"/>
      <c r="P9" s="14"/>
      <c r="Q9" s="14"/>
      <c r="R9" s="14"/>
      <c r="S9" s="14"/>
      <c r="T9" s="14"/>
      <c r="U9" s="14"/>
      <c r="V9" s="14">
        <f>P9+R9+T9</f>
        <v>0</v>
      </c>
      <c r="W9" s="14">
        <f>Q9+S9+U9</f>
        <v>0</v>
      </c>
      <c r="X9" s="15">
        <f t="shared" ref="X9:AC38" si="0">F9+P9</f>
        <v>0</v>
      </c>
      <c r="Y9" s="15">
        <f t="shared" si="0"/>
        <v>0</v>
      </c>
      <c r="Z9" s="15">
        <f t="shared" si="0"/>
        <v>0</v>
      </c>
      <c r="AA9" s="15">
        <f t="shared" si="0"/>
        <v>0</v>
      </c>
      <c r="AB9" s="15">
        <f t="shared" si="0"/>
        <v>0</v>
      </c>
      <c r="AC9" s="15">
        <f t="shared" si="0"/>
        <v>0</v>
      </c>
    </row>
    <row r="10" spans="1:29" s="7" customFormat="1" x14ac:dyDescent="0.2">
      <c r="A10" s="10">
        <f t="shared" ref="A10:A38" si="1">A9+1</f>
        <v>2</v>
      </c>
      <c r="B10" s="11" t="s">
        <v>21</v>
      </c>
      <c r="C10" s="12" t="s">
        <v>20</v>
      </c>
      <c r="D10" s="13"/>
      <c r="E10" s="13"/>
      <c r="F10" s="14">
        <v>912.80930045137836</v>
      </c>
      <c r="G10" s="14"/>
      <c r="H10" s="14">
        <v>784.03549086849853</v>
      </c>
      <c r="I10" s="14"/>
      <c r="J10" s="14">
        <v>906.70553305744568</v>
      </c>
      <c r="K10" s="14"/>
      <c r="L10" s="13">
        <f t="shared" ref="L10:M38" si="2">F10+H10+J10</f>
        <v>2603.5503243773228</v>
      </c>
      <c r="M10" s="13">
        <f t="shared" si="2"/>
        <v>0</v>
      </c>
      <c r="N10" s="14"/>
      <c r="O10" s="14"/>
      <c r="P10" s="14"/>
      <c r="Q10" s="14"/>
      <c r="R10" s="14"/>
      <c r="S10" s="14"/>
      <c r="T10" s="14"/>
      <c r="U10" s="14"/>
      <c r="V10" s="14">
        <f t="shared" ref="V10:W38" si="3">P10+R10+T10</f>
        <v>0</v>
      </c>
      <c r="W10" s="14">
        <f t="shared" si="3"/>
        <v>0</v>
      </c>
      <c r="X10" s="15">
        <f t="shared" si="0"/>
        <v>912.80930045137836</v>
      </c>
      <c r="Y10" s="15">
        <f t="shared" si="0"/>
        <v>0</v>
      </c>
      <c r="Z10" s="15">
        <f t="shared" si="0"/>
        <v>784.03549086849853</v>
      </c>
      <c r="AA10" s="15">
        <f t="shared" si="0"/>
        <v>0</v>
      </c>
      <c r="AB10" s="15">
        <f t="shared" si="0"/>
        <v>906.70553305744568</v>
      </c>
      <c r="AC10" s="15">
        <f t="shared" si="0"/>
        <v>0</v>
      </c>
    </row>
    <row r="11" spans="1:29" s="7" customFormat="1" x14ac:dyDescent="0.2">
      <c r="A11" s="10">
        <f t="shared" si="1"/>
        <v>3</v>
      </c>
      <c r="B11" s="11" t="s">
        <v>22</v>
      </c>
      <c r="C11" s="12" t="s">
        <v>20</v>
      </c>
      <c r="D11" s="13"/>
      <c r="E11" s="13"/>
      <c r="F11" s="14"/>
      <c r="G11" s="14"/>
      <c r="H11" s="14"/>
      <c r="I11" s="14"/>
      <c r="J11" s="14"/>
      <c r="K11" s="14"/>
      <c r="L11" s="13">
        <f t="shared" si="2"/>
        <v>0</v>
      </c>
      <c r="M11" s="13">
        <f t="shared" si="2"/>
        <v>0</v>
      </c>
      <c r="N11" s="14"/>
      <c r="O11" s="14"/>
      <c r="P11" s="14"/>
      <c r="Q11" s="14"/>
      <c r="R11" s="14"/>
      <c r="S11" s="14"/>
      <c r="T11" s="14"/>
      <c r="U11" s="14"/>
      <c r="V11" s="14">
        <f t="shared" si="3"/>
        <v>0</v>
      </c>
      <c r="W11" s="14">
        <f t="shared" si="3"/>
        <v>0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5">
        <f t="shared" si="0"/>
        <v>0</v>
      </c>
      <c r="AB11" s="15">
        <f t="shared" si="0"/>
        <v>0</v>
      </c>
      <c r="AC11" s="15">
        <f t="shared" si="0"/>
        <v>0</v>
      </c>
    </row>
    <row r="12" spans="1:29" s="7" customFormat="1" x14ac:dyDescent="0.2">
      <c r="A12" s="10">
        <f t="shared" si="1"/>
        <v>4</v>
      </c>
      <c r="B12" s="11" t="s">
        <v>23</v>
      </c>
      <c r="C12" s="12" t="s">
        <v>20</v>
      </c>
      <c r="D12" s="13"/>
      <c r="E12" s="13"/>
      <c r="F12" s="14">
        <v>21046.898573876446</v>
      </c>
      <c r="G12" s="14"/>
      <c r="H12" s="14">
        <v>17390.650151756243</v>
      </c>
      <c r="I12" s="14"/>
      <c r="J12" s="14">
        <v>21774.359746993418</v>
      </c>
      <c r="K12" s="14"/>
      <c r="L12" s="13">
        <f t="shared" si="2"/>
        <v>60211.908472626106</v>
      </c>
      <c r="M12" s="13">
        <f t="shared" si="2"/>
        <v>0</v>
      </c>
      <c r="N12" s="14"/>
      <c r="O12" s="14"/>
      <c r="P12" s="14"/>
      <c r="Q12" s="14"/>
      <c r="R12" s="14"/>
      <c r="S12" s="14"/>
      <c r="T12" s="14"/>
      <c r="U12" s="14"/>
      <c r="V12" s="14">
        <f t="shared" si="3"/>
        <v>0</v>
      </c>
      <c r="W12" s="14">
        <f t="shared" si="3"/>
        <v>0</v>
      </c>
      <c r="X12" s="15">
        <f>F12+P12</f>
        <v>21046.898573876446</v>
      </c>
      <c r="Y12" s="15">
        <f t="shared" si="0"/>
        <v>0</v>
      </c>
      <c r="Z12" s="15">
        <f t="shared" si="0"/>
        <v>17390.650151756243</v>
      </c>
      <c r="AA12" s="15">
        <f t="shared" si="0"/>
        <v>0</v>
      </c>
      <c r="AB12" s="15">
        <f t="shared" si="0"/>
        <v>21774.359746993418</v>
      </c>
      <c r="AC12" s="15">
        <f t="shared" si="0"/>
        <v>0</v>
      </c>
    </row>
    <row r="13" spans="1:29" s="7" customFormat="1" x14ac:dyDescent="0.2">
      <c r="A13" s="10">
        <f t="shared" si="1"/>
        <v>5</v>
      </c>
      <c r="B13" s="16" t="s">
        <v>24</v>
      </c>
      <c r="C13" s="12" t="s">
        <v>20</v>
      </c>
      <c r="D13" s="13"/>
      <c r="E13" s="13"/>
      <c r="F13" s="14">
        <v>415.69659506302526</v>
      </c>
      <c r="G13" s="14"/>
      <c r="H13" s="14">
        <v>431.16370610898593</v>
      </c>
      <c r="I13" s="14"/>
      <c r="J13" s="14">
        <v>589.00448497758953</v>
      </c>
      <c r="K13" s="14"/>
      <c r="L13" s="13">
        <f t="shared" si="2"/>
        <v>1435.8647861496006</v>
      </c>
      <c r="M13" s="13">
        <f t="shared" si="2"/>
        <v>0</v>
      </c>
      <c r="N13" s="14"/>
      <c r="O13" s="14"/>
      <c r="P13" s="14"/>
      <c r="Q13" s="14"/>
      <c r="R13" s="14"/>
      <c r="S13" s="14"/>
      <c r="T13" s="14"/>
      <c r="U13" s="14"/>
      <c r="V13" s="14">
        <f t="shared" si="3"/>
        <v>0</v>
      </c>
      <c r="W13" s="14">
        <f t="shared" si="3"/>
        <v>0</v>
      </c>
      <c r="X13" s="15">
        <f t="shared" si="0"/>
        <v>415.69659506302526</v>
      </c>
      <c r="Y13" s="15">
        <f t="shared" si="0"/>
        <v>0</v>
      </c>
      <c r="Z13" s="15">
        <f t="shared" si="0"/>
        <v>431.16370610898593</v>
      </c>
      <c r="AA13" s="15">
        <f t="shared" si="0"/>
        <v>0</v>
      </c>
      <c r="AB13" s="15">
        <f t="shared" si="0"/>
        <v>589.00448497758953</v>
      </c>
      <c r="AC13" s="15">
        <f t="shared" si="0"/>
        <v>0</v>
      </c>
    </row>
    <row r="14" spans="1:29" s="7" customFormat="1" x14ac:dyDescent="0.2">
      <c r="A14" s="10">
        <f t="shared" si="1"/>
        <v>6</v>
      </c>
      <c r="B14" s="16" t="s">
        <v>25</v>
      </c>
      <c r="C14" s="12" t="s">
        <v>20</v>
      </c>
      <c r="D14" s="13"/>
      <c r="E14" s="13"/>
      <c r="F14" s="14"/>
      <c r="G14" s="14"/>
      <c r="H14" s="14"/>
      <c r="I14" s="14"/>
      <c r="J14" s="14"/>
      <c r="K14" s="14"/>
      <c r="L14" s="13">
        <f t="shared" si="2"/>
        <v>0</v>
      </c>
      <c r="M14" s="13">
        <f t="shared" si="2"/>
        <v>0</v>
      </c>
      <c r="N14" s="14"/>
      <c r="O14" s="14"/>
      <c r="P14" s="14"/>
      <c r="Q14" s="14"/>
      <c r="R14" s="14"/>
      <c r="S14" s="14"/>
      <c r="T14" s="14"/>
      <c r="U14" s="14"/>
      <c r="V14" s="14">
        <f t="shared" si="3"/>
        <v>0</v>
      </c>
      <c r="W14" s="14">
        <f t="shared" si="3"/>
        <v>0</v>
      </c>
      <c r="X14" s="15">
        <f t="shared" si="0"/>
        <v>0</v>
      </c>
      <c r="Y14" s="15">
        <f t="shared" si="0"/>
        <v>0</v>
      </c>
      <c r="Z14" s="15">
        <f t="shared" si="0"/>
        <v>0</v>
      </c>
      <c r="AA14" s="15">
        <f t="shared" si="0"/>
        <v>0</v>
      </c>
      <c r="AB14" s="15">
        <f t="shared" si="0"/>
        <v>0</v>
      </c>
      <c r="AC14" s="15">
        <f t="shared" si="0"/>
        <v>0</v>
      </c>
    </row>
    <row r="15" spans="1:29" s="7" customFormat="1" x14ac:dyDescent="0.2">
      <c r="A15" s="10">
        <f t="shared" si="1"/>
        <v>7</v>
      </c>
      <c r="B15" s="16" t="s">
        <v>26</v>
      </c>
      <c r="C15" s="12" t="s">
        <v>20</v>
      </c>
      <c r="D15" s="13"/>
      <c r="E15" s="13"/>
      <c r="F15" s="14">
        <v>1367.4589578222242</v>
      </c>
      <c r="G15" s="14"/>
      <c r="H15" s="14">
        <v>1381.4911198733541</v>
      </c>
      <c r="I15" s="14"/>
      <c r="J15" s="14">
        <v>1401.4218951344478</v>
      </c>
      <c r="K15" s="14"/>
      <c r="L15" s="13">
        <f t="shared" si="2"/>
        <v>4150.3719728300257</v>
      </c>
      <c r="M15" s="13">
        <f t="shared" si="2"/>
        <v>0</v>
      </c>
      <c r="N15" s="14"/>
      <c r="O15" s="14"/>
      <c r="P15" s="14"/>
      <c r="Q15" s="14"/>
      <c r="R15" s="14"/>
      <c r="S15" s="14"/>
      <c r="T15" s="14"/>
      <c r="U15" s="14"/>
      <c r="V15" s="14">
        <f t="shared" si="3"/>
        <v>0</v>
      </c>
      <c r="W15" s="14">
        <f t="shared" si="3"/>
        <v>0</v>
      </c>
      <c r="X15" s="15">
        <f t="shared" si="0"/>
        <v>1367.4589578222242</v>
      </c>
      <c r="Y15" s="15">
        <f t="shared" si="0"/>
        <v>0</v>
      </c>
      <c r="Z15" s="15">
        <f t="shared" si="0"/>
        <v>1381.4911198733541</v>
      </c>
      <c r="AA15" s="15">
        <f t="shared" si="0"/>
        <v>0</v>
      </c>
      <c r="AB15" s="15">
        <f t="shared" si="0"/>
        <v>1401.4218951344478</v>
      </c>
      <c r="AC15" s="15">
        <f t="shared" si="0"/>
        <v>0</v>
      </c>
    </row>
    <row r="16" spans="1:29" s="7" customFormat="1" x14ac:dyDescent="0.2">
      <c r="A16" s="10">
        <f t="shared" si="1"/>
        <v>8</v>
      </c>
      <c r="B16" s="16" t="s">
        <v>27</v>
      </c>
      <c r="C16" s="12" t="s">
        <v>20</v>
      </c>
      <c r="D16" s="13"/>
      <c r="E16" s="13"/>
      <c r="F16" s="14"/>
      <c r="G16" s="14"/>
      <c r="H16" s="14"/>
      <c r="I16" s="14"/>
      <c r="J16" s="14"/>
      <c r="K16" s="14"/>
      <c r="L16" s="13">
        <f t="shared" si="2"/>
        <v>0</v>
      </c>
      <c r="M16" s="13">
        <f t="shared" si="2"/>
        <v>0</v>
      </c>
      <c r="N16" s="14"/>
      <c r="O16" s="14"/>
      <c r="P16" s="14"/>
      <c r="Q16" s="14"/>
      <c r="R16" s="14"/>
      <c r="S16" s="14"/>
      <c r="T16" s="14"/>
      <c r="U16" s="14"/>
      <c r="V16" s="14">
        <f t="shared" si="3"/>
        <v>0</v>
      </c>
      <c r="W16" s="14">
        <f t="shared" si="3"/>
        <v>0</v>
      </c>
      <c r="X16" s="15">
        <f t="shared" si="0"/>
        <v>0</v>
      </c>
      <c r="Y16" s="15">
        <f t="shared" si="0"/>
        <v>0</v>
      </c>
      <c r="Z16" s="15">
        <f t="shared" si="0"/>
        <v>0</v>
      </c>
      <c r="AA16" s="15">
        <f t="shared" si="0"/>
        <v>0</v>
      </c>
      <c r="AB16" s="15">
        <f t="shared" si="0"/>
        <v>0</v>
      </c>
      <c r="AC16" s="15">
        <f t="shared" si="0"/>
        <v>0</v>
      </c>
    </row>
    <row r="17" spans="1:29" s="7" customFormat="1" x14ac:dyDescent="0.2">
      <c r="A17" s="10">
        <f t="shared" si="1"/>
        <v>9</v>
      </c>
      <c r="B17" s="16" t="s">
        <v>28</v>
      </c>
      <c r="C17" s="12" t="s">
        <v>20</v>
      </c>
      <c r="D17" s="13"/>
      <c r="E17" s="13"/>
      <c r="F17" s="14">
        <v>38.504713755815096</v>
      </c>
      <c r="G17" s="14"/>
      <c r="H17" s="14">
        <v>31.515271995705678</v>
      </c>
      <c r="I17" s="14"/>
      <c r="J17" s="14">
        <v>50.370316848767715</v>
      </c>
      <c r="K17" s="14"/>
      <c r="L17" s="13">
        <f t="shared" si="2"/>
        <v>120.39030260028849</v>
      </c>
      <c r="M17" s="13">
        <f t="shared" si="2"/>
        <v>0</v>
      </c>
      <c r="N17" s="14"/>
      <c r="O17" s="14"/>
      <c r="P17" s="14"/>
      <c r="Q17" s="14"/>
      <c r="R17" s="14"/>
      <c r="S17" s="14"/>
      <c r="T17" s="14"/>
      <c r="U17" s="14"/>
      <c r="V17" s="14">
        <f t="shared" si="3"/>
        <v>0</v>
      </c>
      <c r="W17" s="14">
        <f t="shared" si="3"/>
        <v>0</v>
      </c>
      <c r="X17" s="15">
        <f t="shared" si="0"/>
        <v>38.504713755815096</v>
      </c>
      <c r="Y17" s="15">
        <f t="shared" si="0"/>
        <v>0</v>
      </c>
      <c r="Z17" s="15">
        <f t="shared" si="0"/>
        <v>31.515271995705678</v>
      </c>
      <c r="AA17" s="15">
        <f t="shared" si="0"/>
        <v>0</v>
      </c>
      <c r="AB17" s="15">
        <f t="shared" si="0"/>
        <v>50.370316848767715</v>
      </c>
      <c r="AC17" s="15">
        <f t="shared" si="0"/>
        <v>0</v>
      </c>
    </row>
    <row r="18" spans="1:29" s="7" customFormat="1" x14ac:dyDescent="0.2">
      <c r="A18" s="10">
        <f t="shared" si="1"/>
        <v>10</v>
      </c>
      <c r="B18" s="16" t="s">
        <v>29</v>
      </c>
      <c r="C18" s="12" t="s">
        <v>20</v>
      </c>
      <c r="D18" s="13"/>
      <c r="E18" s="13"/>
      <c r="F18" s="14"/>
      <c r="G18" s="14"/>
      <c r="H18" s="14"/>
      <c r="I18" s="14"/>
      <c r="J18" s="14"/>
      <c r="K18" s="14"/>
      <c r="L18" s="13">
        <f t="shared" si="2"/>
        <v>0</v>
      </c>
      <c r="M18" s="13">
        <f t="shared" si="2"/>
        <v>0</v>
      </c>
      <c r="N18" s="14"/>
      <c r="O18" s="14"/>
      <c r="P18" s="14"/>
      <c r="Q18" s="14"/>
      <c r="R18" s="14"/>
      <c r="S18" s="14"/>
      <c r="T18" s="14"/>
      <c r="U18" s="14"/>
      <c r="V18" s="14">
        <f t="shared" si="3"/>
        <v>0</v>
      </c>
      <c r="W18" s="14">
        <f t="shared" si="3"/>
        <v>0</v>
      </c>
      <c r="X18" s="15">
        <f t="shared" si="0"/>
        <v>0</v>
      </c>
      <c r="Y18" s="15">
        <f t="shared" si="0"/>
        <v>0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</row>
    <row r="19" spans="1:29" s="7" customFormat="1" x14ac:dyDescent="0.2">
      <c r="A19" s="10">
        <f t="shared" si="1"/>
        <v>11</v>
      </c>
      <c r="B19" s="11" t="s">
        <v>30</v>
      </c>
      <c r="C19" s="12" t="s">
        <v>20</v>
      </c>
      <c r="D19" s="13"/>
      <c r="E19" s="13"/>
      <c r="F19" s="14"/>
      <c r="G19" s="14"/>
      <c r="H19" s="14"/>
      <c r="I19" s="14"/>
      <c r="J19" s="14"/>
      <c r="K19" s="14"/>
      <c r="L19" s="13">
        <f t="shared" si="2"/>
        <v>0</v>
      </c>
      <c r="M19" s="13">
        <f t="shared" si="2"/>
        <v>0</v>
      </c>
      <c r="N19" s="14"/>
      <c r="O19" s="14"/>
      <c r="P19" s="14"/>
      <c r="Q19" s="14"/>
      <c r="R19" s="14"/>
      <c r="S19" s="14"/>
      <c r="T19" s="14"/>
      <c r="U19" s="14"/>
      <c r="V19" s="14">
        <f t="shared" si="3"/>
        <v>0</v>
      </c>
      <c r="W19" s="14">
        <f t="shared" si="3"/>
        <v>0</v>
      </c>
      <c r="X19" s="15">
        <f t="shared" si="0"/>
        <v>0</v>
      </c>
      <c r="Y19" s="15">
        <f t="shared" si="0"/>
        <v>0</v>
      </c>
      <c r="Z19" s="15">
        <f t="shared" si="0"/>
        <v>0</v>
      </c>
      <c r="AA19" s="15">
        <f t="shared" si="0"/>
        <v>0</v>
      </c>
      <c r="AB19" s="15">
        <f t="shared" si="0"/>
        <v>0</v>
      </c>
      <c r="AC19" s="15">
        <f t="shared" si="0"/>
        <v>0</v>
      </c>
    </row>
    <row r="20" spans="1:29" s="7" customFormat="1" x14ac:dyDescent="0.2">
      <c r="A20" s="10">
        <f t="shared" si="1"/>
        <v>12</v>
      </c>
      <c r="B20" s="11" t="s">
        <v>31</v>
      </c>
      <c r="C20" s="12" t="s">
        <v>20</v>
      </c>
      <c r="D20" s="13"/>
      <c r="E20" s="13"/>
      <c r="F20" s="14"/>
      <c r="G20" s="14"/>
      <c r="H20" s="14"/>
      <c r="I20" s="14"/>
      <c r="J20" s="14"/>
      <c r="K20" s="14"/>
      <c r="L20" s="13">
        <f t="shared" si="2"/>
        <v>0</v>
      </c>
      <c r="M20" s="13">
        <f t="shared" si="2"/>
        <v>0</v>
      </c>
      <c r="N20" s="14"/>
      <c r="O20" s="14"/>
      <c r="P20" s="14"/>
      <c r="Q20" s="14"/>
      <c r="R20" s="14"/>
      <c r="S20" s="14"/>
      <c r="T20" s="14"/>
      <c r="U20" s="14"/>
      <c r="V20" s="14">
        <f t="shared" si="3"/>
        <v>0</v>
      </c>
      <c r="W20" s="14">
        <f t="shared" si="3"/>
        <v>0</v>
      </c>
      <c r="X20" s="15">
        <f t="shared" si="0"/>
        <v>0</v>
      </c>
      <c r="Y20" s="15">
        <f t="shared" si="0"/>
        <v>0</v>
      </c>
      <c r="Z20" s="15">
        <f t="shared" si="0"/>
        <v>0</v>
      </c>
      <c r="AA20" s="15">
        <f t="shared" si="0"/>
        <v>0</v>
      </c>
      <c r="AB20" s="15">
        <f t="shared" si="0"/>
        <v>0</v>
      </c>
      <c r="AC20" s="15">
        <f t="shared" si="0"/>
        <v>0</v>
      </c>
    </row>
    <row r="21" spans="1:29" s="7" customFormat="1" x14ac:dyDescent="0.2">
      <c r="A21" s="10">
        <f t="shared" si="1"/>
        <v>13</v>
      </c>
      <c r="B21" s="11" t="s">
        <v>32</v>
      </c>
      <c r="C21" s="12" t="s">
        <v>20</v>
      </c>
      <c r="D21" s="13"/>
      <c r="E21" s="13"/>
      <c r="F21" s="14">
        <v>15655.971978761225</v>
      </c>
      <c r="G21" s="14"/>
      <c r="H21" s="14">
        <v>12940.21678618089</v>
      </c>
      <c r="I21" s="14"/>
      <c r="J21" s="14">
        <v>16027.392456771897</v>
      </c>
      <c r="K21" s="14"/>
      <c r="L21" s="13">
        <f t="shared" si="2"/>
        <v>44623.581221714012</v>
      </c>
      <c r="M21" s="13">
        <f t="shared" si="2"/>
        <v>0</v>
      </c>
      <c r="N21" s="14"/>
      <c r="O21" s="14"/>
      <c r="P21" s="14"/>
      <c r="Q21" s="14"/>
      <c r="R21" s="14"/>
      <c r="S21" s="14"/>
      <c r="T21" s="14"/>
      <c r="U21" s="14"/>
      <c r="V21" s="14">
        <f t="shared" si="3"/>
        <v>0</v>
      </c>
      <c r="W21" s="14">
        <f t="shared" si="3"/>
        <v>0</v>
      </c>
      <c r="X21" s="15">
        <f t="shared" si="0"/>
        <v>15655.971978761225</v>
      </c>
      <c r="Y21" s="15">
        <f t="shared" si="0"/>
        <v>0</v>
      </c>
      <c r="Z21" s="15">
        <f t="shared" si="0"/>
        <v>12940.21678618089</v>
      </c>
      <c r="AA21" s="15">
        <f t="shared" si="0"/>
        <v>0</v>
      </c>
      <c r="AB21" s="15">
        <f t="shared" si="0"/>
        <v>16027.392456771897</v>
      </c>
      <c r="AC21" s="15">
        <f t="shared" si="0"/>
        <v>0</v>
      </c>
    </row>
    <row r="22" spans="1:29" s="7" customFormat="1" x14ac:dyDescent="0.2">
      <c r="A22" s="10">
        <f t="shared" si="1"/>
        <v>14</v>
      </c>
      <c r="B22" s="11" t="s">
        <v>33</v>
      </c>
      <c r="C22" s="12" t="s">
        <v>20</v>
      </c>
      <c r="D22" s="13"/>
      <c r="E22" s="13"/>
      <c r="F22" s="14">
        <v>23346.881340568048</v>
      </c>
      <c r="G22" s="14"/>
      <c r="H22" s="14">
        <v>19215.460862451069</v>
      </c>
      <c r="I22" s="14"/>
      <c r="J22" s="14">
        <v>24039.599590076188</v>
      </c>
      <c r="K22" s="14"/>
      <c r="L22" s="13">
        <f t="shared" si="2"/>
        <v>66601.941793095306</v>
      </c>
      <c r="M22" s="13">
        <f t="shared" si="2"/>
        <v>0</v>
      </c>
      <c r="N22" s="14"/>
      <c r="O22" s="14"/>
      <c r="P22" s="14"/>
      <c r="Q22" s="14"/>
      <c r="R22" s="14"/>
      <c r="S22" s="14"/>
      <c r="T22" s="14"/>
      <c r="U22" s="14"/>
      <c r="V22" s="14">
        <f t="shared" si="3"/>
        <v>0</v>
      </c>
      <c r="W22" s="14">
        <f t="shared" si="3"/>
        <v>0</v>
      </c>
      <c r="X22" s="15">
        <f t="shared" si="0"/>
        <v>23346.881340568048</v>
      </c>
      <c r="Y22" s="15">
        <f t="shared" si="0"/>
        <v>0</v>
      </c>
      <c r="Z22" s="15">
        <f t="shared" si="0"/>
        <v>19215.460862451069</v>
      </c>
      <c r="AA22" s="15">
        <f t="shared" si="0"/>
        <v>0</v>
      </c>
      <c r="AB22" s="15">
        <f t="shared" si="0"/>
        <v>24039.599590076188</v>
      </c>
      <c r="AC22" s="15">
        <f t="shared" si="0"/>
        <v>0</v>
      </c>
    </row>
    <row r="23" spans="1:29" s="7" customFormat="1" x14ac:dyDescent="0.2">
      <c r="A23" s="10">
        <f t="shared" si="1"/>
        <v>15</v>
      </c>
      <c r="B23" s="11" t="s">
        <v>34</v>
      </c>
      <c r="C23" s="12" t="s">
        <v>20</v>
      </c>
      <c r="D23" s="13"/>
      <c r="E23" s="13"/>
      <c r="F23" s="14">
        <v>1309.6843379283516</v>
      </c>
      <c r="G23" s="14"/>
      <c r="H23" s="14">
        <v>1066.6107661868489</v>
      </c>
      <c r="I23" s="14"/>
      <c r="J23" s="14">
        <v>1343.9310650490459</v>
      </c>
      <c r="K23" s="14"/>
      <c r="L23" s="13">
        <f t="shared" si="2"/>
        <v>3720.2261691642461</v>
      </c>
      <c r="M23" s="13">
        <f t="shared" si="2"/>
        <v>0</v>
      </c>
      <c r="N23" s="14"/>
      <c r="O23" s="14"/>
      <c r="P23" s="14"/>
      <c r="Q23" s="14"/>
      <c r="R23" s="14"/>
      <c r="S23" s="14"/>
      <c r="T23" s="14"/>
      <c r="U23" s="14"/>
      <c r="V23" s="14">
        <f t="shared" si="3"/>
        <v>0</v>
      </c>
      <c r="W23" s="14">
        <f t="shared" si="3"/>
        <v>0</v>
      </c>
      <c r="X23" s="15">
        <f t="shared" si="0"/>
        <v>1309.6843379283516</v>
      </c>
      <c r="Y23" s="15">
        <f t="shared" si="0"/>
        <v>0</v>
      </c>
      <c r="Z23" s="15">
        <f t="shared" si="0"/>
        <v>1066.6107661868489</v>
      </c>
      <c r="AA23" s="15">
        <f t="shared" si="0"/>
        <v>0</v>
      </c>
      <c r="AB23" s="15">
        <f t="shared" si="0"/>
        <v>1343.9310650490459</v>
      </c>
      <c r="AC23" s="15">
        <f t="shared" si="0"/>
        <v>0</v>
      </c>
    </row>
    <row r="24" spans="1:29" s="7" customFormat="1" x14ac:dyDescent="0.2">
      <c r="A24" s="10">
        <f t="shared" si="1"/>
        <v>16</v>
      </c>
      <c r="B24" s="11" t="s">
        <v>35</v>
      </c>
      <c r="C24" s="12" t="s">
        <v>20</v>
      </c>
      <c r="D24" s="13"/>
      <c r="E24" s="13"/>
      <c r="F24" s="14">
        <v>2782.678104686865</v>
      </c>
      <c r="G24" s="14"/>
      <c r="H24" s="14">
        <v>2279.7022498921892</v>
      </c>
      <c r="I24" s="14"/>
      <c r="J24" s="14">
        <v>2871.9296768933864</v>
      </c>
      <c r="K24" s="14"/>
      <c r="L24" s="13">
        <f t="shared" si="2"/>
        <v>7934.3100314724406</v>
      </c>
      <c r="M24" s="13">
        <f t="shared" si="2"/>
        <v>0</v>
      </c>
      <c r="N24" s="14"/>
      <c r="O24" s="14"/>
      <c r="P24" s="14"/>
      <c r="Q24" s="14"/>
      <c r="R24" s="14"/>
      <c r="S24" s="14"/>
      <c r="T24" s="14"/>
      <c r="U24" s="14"/>
      <c r="V24" s="14">
        <f t="shared" si="3"/>
        <v>0</v>
      </c>
      <c r="W24" s="14">
        <f t="shared" si="3"/>
        <v>0</v>
      </c>
      <c r="X24" s="15">
        <f t="shared" si="0"/>
        <v>2782.678104686865</v>
      </c>
      <c r="Y24" s="15">
        <f t="shared" si="0"/>
        <v>0</v>
      </c>
      <c r="Z24" s="15">
        <f t="shared" si="0"/>
        <v>2279.7022498921892</v>
      </c>
      <c r="AA24" s="15">
        <f t="shared" si="0"/>
        <v>0</v>
      </c>
      <c r="AB24" s="15">
        <f t="shared" si="0"/>
        <v>2871.9296768933864</v>
      </c>
      <c r="AC24" s="15">
        <f t="shared" si="0"/>
        <v>0</v>
      </c>
    </row>
    <row r="25" spans="1:29" s="7" customFormat="1" x14ac:dyDescent="0.2">
      <c r="A25" s="10">
        <f t="shared" si="1"/>
        <v>17</v>
      </c>
      <c r="B25" s="11" t="s">
        <v>36</v>
      </c>
      <c r="C25" s="12" t="s">
        <v>20</v>
      </c>
      <c r="D25" s="13"/>
      <c r="E25" s="13"/>
      <c r="F25" s="14">
        <v>1495.5194442468144</v>
      </c>
      <c r="G25" s="14"/>
      <c r="H25" s="14">
        <v>1225.8820998787846</v>
      </c>
      <c r="I25" s="14"/>
      <c r="J25" s="14">
        <v>1544.1813211413364</v>
      </c>
      <c r="K25" s="14"/>
      <c r="L25" s="13">
        <f t="shared" si="2"/>
        <v>4265.5828652669352</v>
      </c>
      <c r="M25" s="13">
        <f t="shared" si="2"/>
        <v>0</v>
      </c>
      <c r="N25" s="14"/>
      <c r="O25" s="14"/>
      <c r="P25" s="14"/>
      <c r="Q25" s="14"/>
      <c r="R25" s="14"/>
      <c r="S25" s="14"/>
      <c r="T25" s="14"/>
      <c r="U25" s="14"/>
      <c r="V25" s="14">
        <f t="shared" si="3"/>
        <v>0</v>
      </c>
      <c r="W25" s="14">
        <f t="shared" si="3"/>
        <v>0</v>
      </c>
      <c r="X25" s="15">
        <f t="shared" si="0"/>
        <v>1495.5194442468144</v>
      </c>
      <c r="Y25" s="15">
        <f t="shared" si="0"/>
        <v>0</v>
      </c>
      <c r="Z25" s="15">
        <f t="shared" si="0"/>
        <v>1225.8820998787846</v>
      </c>
      <c r="AA25" s="15">
        <f t="shared" si="0"/>
        <v>0</v>
      </c>
      <c r="AB25" s="15">
        <f t="shared" si="0"/>
        <v>1544.1813211413364</v>
      </c>
      <c r="AC25" s="15">
        <f t="shared" si="0"/>
        <v>0</v>
      </c>
    </row>
    <row r="26" spans="1:29" s="7" customFormat="1" x14ac:dyDescent="0.2">
      <c r="A26" s="10">
        <f t="shared" si="1"/>
        <v>18</v>
      </c>
      <c r="B26" s="11" t="s">
        <v>37</v>
      </c>
      <c r="C26" s="12" t="s">
        <v>20</v>
      </c>
      <c r="D26" s="13"/>
      <c r="E26" s="13"/>
      <c r="F26" s="14"/>
      <c r="G26" s="14"/>
      <c r="H26" s="14"/>
      <c r="I26" s="14"/>
      <c r="J26" s="14"/>
      <c r="K26" s="14"/>
      <c r="L26" s="13">
        <f t="shared" si="2"/>
        <v>0</v>
      </c>
      <c r="M26" s="13">
        <f t="shared" si="2"/>
        <v>0</v>
      </c>
      <c r="N26" s="14"/>
      <c r="O26" s="14"/>
      <c r="P26" s="14"/>
      <c r="Q26" s="14"/>
      <c r="R26" s="14"/>
      <c r="S26" s="14"/>
      <c r="T26" s="14"/>
      <c r="U26" s="14"/>
      <c r="V26" s="14">
        <f t="shared" si="3"/>
        <v>0</v>
      </c>
      <c r="W26" s="14">
        <f t="shared" si="3"/>
        <v>0</v>
      </c>
      <c r="X26" s="15">
        <f t="shared" si="0"/>
        <v>0</v>
      </c>
      <c r="Y26" s="15">
        <f t="shared" si="0"/>
        <v>0</v>
      </c>
      <c r="Z26" s="15">
        <f t="shared" si="0"/>
        <v>0</v>
      </c>
      <c r="AA26" s="15">
        <f t="shared" si="0"/>
        <v>0</v>
      </c>
      <c r="AB26" s="15">
        <f t="shared" si="0"/>
        <v>0</v>
      </c>
      <c r="AC26" s="15">
        <f t="shared" si="0"/>
        <v>0</v>
      </c>
    </row>
    <row r="27" spans="1:29" s="7" customFormat="1" x14ac:dyDescent="0.2">
      <c r="A27" s="10">
        <f t="shared" si="1"/>
        <v>19</v>
      </c>
      <c r="B27" s="11" t="s">
        <v>38</v>
      </c>
      <c r="C27" s="12" t="s">
        <v>20</v>
      </c>
      <c r="D27" s="13"/>
      <c r="E27" s="13"/>
      <c r="F27" s="14"/>
      <c r="G27" s="14"/>
      <c r="H27" s="14"/>
      <c r="I27" s="14"/>
      <c r="J27" s="14"/>
      <c r="K27" s="14"/>
      <c r="L27" s="13">
        <f t="shared" si="2"/>
        <v>0</v>
      </c>
      <c r="M27" s="13">
        <f t="shared" si="2"/>
        <v>0</v>
      </c>
      <c r="N27" s="14"/>
      <c r="O27" s="14"/>
      <c r="P27" s="14"/>
      <c r="Q27" s="14"/>
      <c r="R27" s="14"/>
      <c r="S27" s="14"/>
      <c r="T27" s="14"/>
      <c r="U27" s="14"/>
      <c r="V27" s="14">
        <f t="shared" si="3"/>
        <v>0</v>
      </c>
      <c r="W27" s="14">
        <f t="shared" si="3"/>
        <v>0</v>
      </c>
      <c r="X27" s="15">
        <f t="shared" si="0"/>
        <v>0</v>
      </c>
      <c r="Y27" s="15">
        <f t="shared" si="0"/>
        <v>0</v>
      </c>
      <c r="Z27" s="15">
        <f t="shared" si="0"/>
        <v>0</v>
      </c>
      <c r="AA27" s="15">
        <f t="shared" si="0"/>
        <v>0</v>
      </c>
      <c r="AB27" s="15">
        <f t="shared" si="0"/>
        <v>0</v>
      </c>
      <c r="AC27" s="15">
        <f t="shared" si="0"/>
        <v>0</v>
      </c>
    </row>
    <row r="28" spans="1:29" s="7" customFormat="1" x14ac:dyDescent="0.2">
      <c r="A28" s="10">
        <f t="shared" si="1"/>
        <v>20</v>
      </c>
      <c r="B28" s="11" t="s">
        <v>39</v>
      </c>
      <c r="C28" s="12" t="s">
        <v>20</v>
      </c>
      <c r="D28" s="13"/>
      <c r="E28" s="13"/>
      <c r="F28" s="14"/>
      <c r="G28" s="14"/>
      <c r="H28" s="14"/>
      <c r="I28" s="14"/>
      <c r="J28" s="14"/>
      <c r="K28" s="14"/>
      <c r="L28" s="13">
        <f t="shared" si="2"/>
        <v>0</v>
      </c>
      <c r="M28" s="13">
        <f t="shared" si="2"/>
        <v>0</v>
      </c>
      <c r="N28" s="14"/>
      <c r="O28" s="14"/>
      <c r="P28" s="14"/>
      <c r="Q28" s="14"/>
      <c r="R28" s="14"/>
      <c r="S28" s="14"/>
      <c r="T28" s="14"/>
      <c r="U28" s="14"/>
      <c r="V28" s="14">
        <f t="shared" si="3"/>
        <v>0</v>
      </c>
      <c r="W28" s="14">
        <f t="shared" si="3"/>
        <v>0</v>
      </c>
      <c r="X28" s="15">
        <f t="shared" si="0"/>
        <v>0</v>
      </c>
      <c r="Y28" s="15">
        <f t="shared" si="0"/>
        <v>0</v>
      </c>
      <c r="Z28" s="15">
        <f t="shared" si="0"/>
        <v>0</v>
      </c>
      <c r="AA28" s="15">
        <f t="shared" si="0"/>
        <v>0</v>
      </c>
      <c r="AB28" s="15">
        <f t="shared" si="0"/>
        <v>0</v>
      </c>
      <c r="AC28" s="15">
        <f t="shared" si="0"/>
        <v>0</v>
      </c>
    </row>
    <row r="29" spans="1:29" s="7" customFormat="1" x14ac:dyDescent="0.2">
      <c r="A29" s="10">
        <f t="shared" si="1"/>
        <v>21</v>
      </c>
      <c r="B29" s="11" t="s">
        <v>40</v>
      </c>
      <c r="C29" s="12" t="s">
        <v>20</v>
      </c>
      <c r="D29" s="13"/>
      <c r="E29" s="13"/>
      <c r="F29" s="14">
        <v>3.8542215518928882</v>
      </c>
      <c r="G29" s="14"/>
      <c r="H29" s="14">
        <v>4.0067290493903345</v>
      </c>
      <c r="I29" s="14"/>
      <c r="J29" s="14">
        <v>3.8602585285770217</v>
      </c>
      <c r="K29" s="14"/>
      <c r="L29" s="13">
        <f t="shared" si="2"/>
        <v>11.721209129860245</v>
      </c>
      <c r="M29" s="13">
        <f t="shared" si="2"/>
        <v>0</v>
      </c>
      <c r="N29" s="14"/>
      <c r="O29" s="14"/>
      <c r="P29" s="14"/>
      <c r="Q29" s="14"/>
      <c r="R29" s="14"/>
      <c r="S29" s="14"/>
      <c r="T29" s="14"/>
      <c r="U29" s="14"/>
      <c r="V29" s="14">
        <f t="shared" si="3"/>
        <v>0</v>
      </c>
      <c r="W29" s="14">
        <f t="shared" si="3"/>
        <v>0</v>
      </c>
      <c r="X29" s="15">
        <f t="shared" si="0"/>
        <v>3.8542215518928882</v>
      </c>
      <c r="Y29" s="15">
        <f t="shared" si="0"/>
        <v>0</v>
      </c>
      <c r="Z29" s="15">
        <f t="shared" si="0"/>
        <v>4.0067290493903345</v>
      </c>
      <c r="AA29" s="15">
        <f t="shared" si="0"/>
        <v>0</v>
      </c>
      <c r="AB29" s="15">
        <f t="shared" si="0"/>
        <v>3.8602585285770217</v>
      </c>
      <c r="AC29" s="15">
        <f t="shared" si="0"/>
        <v>0</v>
      </c>
    </row>
    <row r="30" spans="1:29" s="7" customFormat="1" x14ac:dyDescent="0.2">
      <c r="A30" s="10">
        <f t="shared" si="1"/>
        <v>22</v>
      </c>
      <c r="B30" s="11" t="s">
        <v>41</v>
      </c>
      <c r="C30" s="12" t="s">
        <v>20</v>
      </c>
      <c r="D30" s="13"/>
      <c r="E30" s="13"/>
      <c r="F30" s="14"/>
      <c r="G30" s="14"/>
      <c r="H30" s="14"/>
      <c r="I30" s="14"/>
      <c r="J30" s="14"/>
      <c r="K30" s="14"/>
      <c r="L30" s="13">
        <f t="shared" si="2"/>
        <v>0</v>
      </c>
      <c r="M30" s="13">
        <f t="shared" si="2"/>
        <v>0</v>
      </c>
      <c r="N30" s="14"/>
      <c r="O30" s="14"/>
      <c r="P30" s="14"/>
      <c r="Q30" s="14"/>
      <c r="R30" s="14"/>
      <c r="S30" s="14"/>
      <c r="T30" s="14"/>
      <c r="U30" s="14"/>
      <c r="V30" s="14">
        <f t="shared" si="3"/>
        <v>0</v>
      </c>
      <c r="W30" s="14">
        <f t="shared" si="3"/>
        <v>0</v>
      </c>
      <c r="X30" s="15">
        <f t="shared" si="0"/>
        <v>0</v>
      </c>
      <c r="Y30" s="15">
        <f t="shared" si="0"/>
        <v>0</v>
      </c>
      <c r="Z30" s="15">
        <f t="shared" si="0"/>
        <v>0</v>
      </c>
      <c r="AA30" s="15">
        <f t="shared" si="0"/>
        <v>0</v>
      </c>
      <c r="AB30" s="15">
        <f t="shared" si="0"/>
        <v>0</v>
      </c>
      <c r="AC30" s="15">
        <f t="shared" si="0"/>
        <v>0</v>
      </c>
    </row>
    <row r="31" spans="1:29" s="7" customFormat="1" x14ac:dyDescent="0.2">
      <c r="A31" s="10">
        <f t="shared" si="1"/>
        <v>23</v>
      </c>
      <c r="B31" s="11" t="s">
        <v>42</v>
      </c>
      <c r="C31" s="12" t="s">
        <v>20</v>
      </c>
      <c r="D31" s="13"/>
      <c r="E31" s="13"/>
      <c r="F31" s="14">
        <v>9658.8785696752966</v>
      </c>
      <c r="G31" s="14"/>
      <c r="H31" s="14">
        <v>6804.0052859093739</v>
      </c>
      <c r="I31" s="14"/>
      <c r="J31" s="14">
        <v>8514.8636308407349</v>
      </c>
      <c r="K31" s="14"/>
      <c r="L31" s="13">
        <f t="shared" si="2"/>
        <v>24977.747486425404</v>
      </c>
      <c r="M31" s="13">
        <f t="shared" si="2"/>
        <v>0</v>
      </c>
      <c r="N31" s="14"/>
      <c r="O31" s="14"/>
      <c r="P31" s="14"/>
      <c r="Q31" s="14"/>
      <c r="R31" s="14"/>
      <c r="S31" s="14"/>
      <c r="T31" s="14"/>
      <c r="U31" s="14"/>
      <c r="V31" s="14">
        <f t="shared" si="3"/>
        <v>0</v>
      </c>
      <c r="W31" s="14">
        <f t="shared" si="3"/>
        <v>0</v>
      </c>
      <c r="X31" s="15">
        <f t="shared" si="0"/>
        <v>9658.8785696752966</v>
      </c>
      <c r="Y31" s="15">
        <f t="shared" si="0"/>
        <v>0</v>
      </c>
      <c r="Z31" s="15">
        <f t="shared" si="0"/>
        <v>6804.0052859093739</v>
      </c>
      <c r="AA31" s="15">
        <f t="shared" si="0"/>
        <v>0</v>
      </c>
      <c r="AB31" s="15">
        <f t="shared" si="0"/>
        <v>8514.8636308407349</v>
      </c>
      <c r="AC31" s="15">
        <f t="shared" si="0"/>
        <v>0</v>
      </c>
    </row>
    <row r="32" spans="1:29" s="7" customFormat="1" x14ac:dyDescent="0.2">
      <c r="A32" s="10">
        <f t="shared" si="1"/>
        <v>24</v>
      </c>
      <c r="B32" s="11" t="s">
        <v>43</v>
      </c>
      <c r="C32" s="12" t="s">
        <v>20</v>
      </c>
      <c r="D32" s="13"/>
      <c r="E32" s="13"/>
      <c r="F32" s="14"/>
      <c r="G32" s="14"/>
      <c r="H32" s="14"/>
      <c r="I32" s="14"/>
      <c r="J32" s="14"/>
      <c r="K32" s="14"/>
      <c r="L32" s="13">
        <f t="shared" si="2"/>
        <v>0</v>
      </c>
      <c r="M32" s="13">
        <f t="shared" si="2"/>
        <v>0</v>
      </c>
      <c r="N32" s="14"/>
      <c r="O32" s="14"/>
      <c r="P32" s="14"/>
      <c r="Q32" s="14"/>
      <c r="R32" s="14"/>
      <c r="S32" s="14"/>
      <c r="T32" s="14"/>
      <c r="U32" s="14"/>
      <c r="V32" s="14">
        <f t="shared" si="3"/>
        <v>0</v>
      </c>
      <c r="W32" s="14">
        <f t="shared" si="3"/>
        <v>0</v>
      </c>
      <c r="X32" s="15">
        <f t="shared" si="0"/>
        <v>0</v>
      </c>
      <c r="Y32" s="15">
        <f t="shared" si="0"/>
        <v>0</v>
      </c>
      <c r="Z32" s="15">
        <f t="shared" si="0"/>
        <v>0</v>
      </c>
      <c r="AA32" s="15">
        <f t="shared" si="0"/>
        <v>0</v>
      </c>
      <c r="AB32" s="15">
        <f t="shared" si="0"/>
        <v>0</v>
      </c>
      <c r="AC32" s="15">
        <f t="shared" si="0"/>
        <v>0</v>
      </c>
    </row>
    <row r="33" spans="1:29" s="7" customFormat="1" x14ac:dyDescent="0.2">
      <c r="A33" s="10">
        <f t="shared" si="1"/>
        <v>25</v>
      </c>
      <c r="B33" s="11" t="s">
        <v>44</v>
      </c>
      <c r="C33" s="12" t="s">
        <v>20</v>
      </c>
      <c r="D33" s="13"/>
      <c r="E33" s="13"/>
      <c r="F33" s="14"/>
      <c r="G33" s="14"/>
      <c r="H33" s="14"/>
      <c r="I33" s="14"/>
      <c r="J33" s="14"/>
      <c r="K33" s="14"/>
      <c r="L33" s="13">
        <f t="shared" si="2"/>
        <v>0</v>
      </c>
      <c r="M33" s="13">
        <f t="shared" si="2"/>
        <v>0</v>
      </c>
      <c r="N33" s="14"/>
      <c r="O33" s="14"/>
      <c r="P33" s="14"/>
      <c r="Q33" s="14"/>
      <c r="R33" s="14"/>
      <c r="S33" s="14"/>
      <c r="T33" s="14"/>
      <c r="U33" s="14"/>
      <c r="V33" s="14">
        <f t="shared" si="3"/>
        <v>0</v>
      </c>
      <c r="W33" s="14">
        <f t="shared" si="3"/>
        <v>0</v>
      </c>
      <c r="X33" s="15">
        <f t="shared" si="0"/>
        <v>0</v>
      </c>
      <c r="Y33" s="15">
        <f t="shared" si="0"/>
        <v>0</v>
      </c>
      <c r="Z33" s="15">
        <f t="shared" si="0"/>
        <v>0</v>
      </c>
      <c r="AA33" s="15">
        <f t="shared" si="0"/>
        <v>0</v>
      </c>
      <c r="AB33" s="15">
        <f t="shared" si="0"/>
        <v>0</v>
      </c>
      <c r="AC33" s="15">
        <f t="shared" si="0"/>
        <v>0</v>
      </c>
    </row>
    <row r="34" spans="1:29" s="7" customFormat="1" x14ac:dyDescent="0.2">
      <c r="A34" s="10">
        <f t="shared" si="1"/>
        <v>26</v>
      </c>
      <c r="B34" s="11" t="s">
        <v>45</v>
      </c>
      <c r="C34" s="12" t="s">
        <v>20</v>
      </c>
      <c r="D34" s="13"/>
      <c r="E34" s="13"/>
      <c r="F34" s="14">
        <v>3171.4226278289848</v>
      </c>
      <c r="G34" s="14"/>
      <c r="H34" s="14">
        <v>2599.5758441417747</v>
      </c>
      <c r="I34" s="14"/>
      <c r="J34" s="14">
        <v>3274.0144457548604</v>
      </c>
      <c r="K34" s="14"/>
      <c r="L34" s="13">
        <f t="shared" si="2"/>
        <v>9045.0129177256204</v>
      </c>
      <c r="M34" s="13">
        <f t="shared" si="2"/>
        <v>0</v>
      </c>
      <c r="N34" s="14"/>
      <c r="O34" s="14"/>
      <c r="P34" s="14"/>
      <c r="Q34" s="14"/>
      <c r="R34" s="14"/>
      <c r="S34" s="14"/>
      <c r="T34" s="14"/>
      <c r="U34" s="14"/>
      <c r="V34" s="14">
        <f t="shared" si="3"/>
        <v>0</v>
      </c>
      <c r="W34" s="14">
        <f t="shared" si="3"/>
        <v>0</v>
      </c>
      <c r="X34" s="15">
        <f t="shared" si="0"/>
        <v>3171.4226278289848</v>
      </c>
      <c r="Y34" s="15">
        <f t="shared" si="0"/>
        <v>0</v>
      </c>
      <c r="Z34" s="15">
        <f t="shared" si="0"/>
        <v>2599.5758441417747</v>
      </c>
      <c r="AA34" s="15">
        <f t="shared" si="0"/>
        <v>0</v>
      </c>
      <c r="AB34" s="15">
        <f t="shared" si="0"/>
        <v>3274.0144457548604</v>
      </c>
      <c r="AC34" s="15">
        <f t="shared" si="0"/>
        <v>0</v>
      </c>
    </row>
    <row r="35" spans="1:29" s="7" customFormat="1" x14ac:dyDescent="0.2">
      <c r="A35" s="10">
        <f t="shared" si="1"/>
        <v>27</v>
      </c>
      <c r="B35" s="11" t="s">
        <v>46</v>
      </c>
      <c r="C35" s="12" t="s">
        <v>20</v>
      </c>
      <c r="D35" s="13"/>
      <c r="E35" s="13"/>
      <c r="F35" s="14">
        <v>89.283006272458834</v>
      </c>
      <c r="G35" s="14"/>
      <c r="H35" s="14">
        <v>72.702484195097583</v>
      </c>
      <c r="I35" s="14"/>
      <c r="J35" s="14">
        <v>92.409992222057497</v>
      </c>
      <c r="K35" s="14"/>
      <c r="L35" s="13">
        <f t="shared" si="2"/>
        <v>254.39548268961391</v>
      </c>
      <c r="M35" s="13">
        <f t="shared" si="2"/>
        <v>0</v>
      </c>
      <c r="N35" s="14"/>
      <c r="O35" s="14"/>
      <c r="P35" s="14"/>
      <c r="Q35" s="14"/>
      <c r="R35" s="14"/>
      <c r="S35" s="14"/>
      <c r="T35" s="14"/>
      <c r="U35" s="14"/>
      <c r="V35" s="14">
        <f t="shared" si="3"/>
        <v>0</v>
      </c>
      <c r="W35" s="14">
        <f t="shared" si="3"/>
        <v>0</v>
      </c>
      <c r="X35" s="15">
        <f t="shared" si="0"/>
        <v>89.283006272458834</v>
      </c>
      <c r="Y35" s="15">
        <f t="shared" si="0"/>
        <v>0</v>
      </c>
      <c r="Z35" s="15">
        <f t="shared" si="0"/>
        <v>72.702484195097583</v>
      </c>
      <c r="AA35" s="15">
        <f t="shared" si="0"/>
        <v>0</v>
      </c>
      <c r="AB35" s="15">
        <f t="shared" si="0"/>
        <v>92.409992222057497</v>
      </c>
      <c r="AC35" s="15">
        <f t="shared" si="0"/>
        <v>0</v>
      </c>
    </row>
    <row r="36" spans="1:29" s="7" customFormat="1" x14ac:dyDescent="0.2">
      <c r="A36" s="10">
        <f t="shared" si="1"/>
        <v>28</v>
      </c>
      <c r="B36" s="11" t="s">
        <v>47</v>
      </c>
      <c r="C36" s="12" t="s">
        <v>20</v>
      </c>
      <c r="D36" s="13"/>
      <c r="E36" s="13"/>
      <c r="F36" s="14"/>
      <c r="G36" s="14"/>
      <c r="H36" s="14"/>
      <c r="I36" s="14"/>
      <c r="J36" s="14"/>
      <c r="K36" s="14"/>
      <c r="L36" s="13">
        <f t="shared" si="2"/>
        <v>0</v>
      </c>
      <c r="M36" s="13">
        <f t="shared" si="2"/>
        <v>0</v>
      </c>
      <c r="N36" s="14"/>
      <c r="O36" s="14"/>
      <c r="P36" s="14"/>
      <c r="Q36" s="14"/>
      <c r="R36" s="14"/>
      <c r="S36" s="14"/>
      <c r="T36" s="14"/>
      <c r="U36" s="14"/>
      <c r="V36" s="14">
        <f t="shared" si="3"/>
        <v>0</v>
      </c>
      <c r="W36" s="14">
        <f t="shared" si="3"/>
        <v>0</v>
      </c>
      <c r="X36" s="15">
        <f t="shared" si="0"/>
        <v>0</v>
      </c>
      <c r="Y36" s="15">
        <f t="shared" si="0"/>
        <v>0</v>
      </c>
      <c r="Z36" s="15">
        <f t="shared" si="0"/>
        <v>0</v>
      </c>
      <c r="AA36" s="15">
        <f t="shared" si="0"/>
        <v>0</v>
      </c>
      <c r="AB36" s="15">
        <f t="shared" si="0"/>
        <v>0</v>
      </c>
      <c r="AC36" s="15">
        <f t="shared" si="0"/>
        <v>0</v>
      </c>
    </row>
    <row r="37" spans="1:29" s="7" customFormat="1" x14ac:dyDescent="0.2">
      <c r="A37" s="10">
        <f t="shared" si="1"/>
        <v>29</v>
      </c>
      <c r="B37" s="11" t="s">
        <v>48</v>
      </c>
      <c r="C37" s="12" t="s">
        <v>20</v>
      </c>
      <c r="D37" s="13"/>
      <c r="E37" s="13"/>
      <c r="F37" s="14">
        <v>20132.149435667445</v>
      </c>
      <c r="G37" s="14"/>
      <c r="H37" s="14">
        <v>16496.290151511803</v>
      </c>
      <c r="I37" s="14"/>
      <c r="J37" s="14">
        <v>20771.549585710261</v>
      </c>
      <c r="K37" s="14"/>
      <c r="L37" s="13">
        <f t="shared" si="2"/>
        <v>57399.989172889516</v>
      </c>
      <c r="M37" s="13">
        <f t="shared" si="2"/>
        <v>0</v>
      </c>
      <c r="N37" s="14"/>
      <c r="O37" s="14"/>
      <c r="P37" s="14"/>
      <c r="Q37" s="14"/>
      <c r="R37" s="14"/>
      <c r="S37" s="14"/>
      <c r="T37" s="14"/>
      <c r="U37" s="14"/>
      <c r="V37" s="14">
        <f t="shared" si="3"/>
        <v>0</v>
      </c>
      <c r="W37" s="14">
        <f t="shared" si="3"/>
        <v>0</v>
      </c>
      <c r="X37" s="15">
        <f t="shared" si="0"/>
        <v>20132.149435667445</v>
      </c>
      <c r="Y37" s="15">
        <f t="shared" si="0"/>
        <v>0</v>
      </c>
      <c r="Z37" s="15">
        <f t="shared" si="0"/>
        <v>16496.290151511803</v>
      </c>
      <c r="AA37" s="15">
        <f t="shared" si="0"/>
        <v>0</v>
      </c>
      <c r="AB37" s="15">
        <f t="shared" si="0"/>
        <v>20771.549585710261</v>
      </c>
      <c r="AC37" s="15">
        <f t="shared" si="0"/>
        <v>0</v>
      </c>
    </row>
    <row r="38" spans="1:29" s="7" customFormat="1" x14ac:dyDescent="0.2">
      <c r="A38" s="10">
        <f t="shared" si="1"/>
        <v>30</v>
      </c>
      <c r="B38" s="11" t="s">
        <v>49</v>
      </c>
      <c r="C38" s="12" t="s">
        <v>20</v>
      </c>
      <c r="D38" s="13"/>
      <c r="E38" s="13"/>
      <c r="F38" s="14"/>
      <c r="G38" s="14"/>
      <c r="H38" s="14"/>
      <c r="I38" s="14"/>
      <c r="J38" s="14"/>
      <c r="K38" s="14"/>
      <c r="L38" s="13">
        <f t="shared" si="2"/>
        <v>0</v>
      </c>
      <c r="M38" s="13">
        <f t="shared" si="2"/>
        <v>0</v>
      </c>
      <c r="N38" s="14"/>
      <c r="O38" s="14"/>
      <c r="P38" s="14"/>
      <c r="Q38" s="14"/>
      <c r="R38" s="14"/>
      <c r="S38" s="14"/>
      <c r="T38" s="14"/>
      <c r="U38" s="14"/>
      <c r="V38" s="14">
        <f t="shared" si="3"/>
        <v>0</v>
      </c>
      <c r="W38" s="14">
        <f t="shared" si="3"/>
        <v>0</v>
      </c>
      <c r="X38" s="15">
        <f t="shared" si="0"/>
        <v>0</v>
      </c>
      <c r="Y38" s="15">
        <f t="shared" si="0"/>
        <v>0</v>
      </c>
      <c r="Z38" s="15">
        <f t="shared" si="0"/>
        <v>0</v>
      </c>
      <c r="AA38" s="15">
        <f t="shared" si="0"/>
        <v>0</v>
      </c>
      <c r="AB38" s="15">
        <f t="shared" si="0"/>
        <v>0</v>
      </c>
      <c r="AC38" s="15">
        <f t="shared" si="0"/>
        <v>0</v>
      </c>
    </row>
    <row r="39" spans="1:29" s="7" customFormat="1" x14ac:dyDescent="0.2">
      <c r="A39" s="62" t="s">
        <v>50</v>
      </c>
      <c r="B39" s="62"/>
      <c r="C39" s="12" t="s">
        <v>20</v>
      </c>
      <c r="D39" s="17">
        <f t="shared" ref="D39:L39" si="4">SUM(D9:D38)</f>
        <v>0</v>
      </c>
      <c r="E39" s="18">
        <f>SUMIF(E9:E38,"&gt;0")</f>
        <v>0</v>
      </c>
      <c r="F39" s="17">
        <f t="shared" si="4"/>
        <v>101427.69120815626</v>
      </c>
      <c r="G39" s="18">
        <f>SUMIF(G9:G38,"&gt;0")</f>
        <v>0</v>
      </c>
      <c r="H39" s="17">
        <f t="shared" si="4"/>
        <v>82723.308999999994</v>
      </c>
      <c r="I39" s="18">
        <f>SUMIF(I9:I38,"&gt;0")</f>
        <v>0</v>
      </c>
      <c r="J39" s="17">
        <f t="shared" si="4"/>
        <v>103205.59400000001</v>
      </c>
      <c r="K39" s="18">
        <f>SUMIF(K9:K38,"&gt;0")</f>
        <v>0</v>
      </c>
      <c r="L39" s="17">
        <f t="shared" si="4"/>
        <v>287356.59420815634</v>
      </c>
      <c r="M39" s="18">
        <f>SUMIF(M9:M38,"&gt;0")</f>
        <v>0</v>
      </c>
      <c r="N39" s="17">
        <f t="shared" ref="N39:V39" si="5">SUM(N9:N38)</f>
        <v>0</v>
      </c>
      <c r="O39" s="18">
        <f>SUMIF(O9:O38,"&gt;0")</f>
        <v>0</v>
      </c>
      <c r="P39" s="17">
        <f t="shared" si="5"/>
        <v>0</v>
      </c>
      <c r="Q39" s="18">
        <f>SUMIF(Q9:Q38,"&gt;0")</f>
        <v>0</v>
      </c>
      <c r="R39" s="17">
        <f t="shared" si="5"/>
        <v>0</v>
      </c>
      <c r="S39" s="18">
        <f>SUMIF(S9:S38,"&gt;0")</f>
        <v>0</v>
      </c>
      <c r="T39" s="17">
        <f t="shared" si="5"/>
        <v>0</v>
      </c>
      <c r="U39" s="18">
        <f>SUMIF(U9:U38,"&gt;0")</f>
        <v>0</v>
      </c>
      <c r="V39" s="17">
        <f t="shared" si="5"/>
        <v>0</v>
      </c>
      <c r="W39" s="18">
        <f>SUMIF(W9:W38,"&gt;0")</f>
        <v>0</v>
      </c>
    </row>
    <row r="41" spans="1:29" x14ac:dyDescent="0.2">
      <c r="B41" s="50" t="s">
        <v>51</v>
      </c>
      <c r="C41" s="50"/>
    </row>
    <row r="42" spans="1:29" x14ac:dyDescent="0.2">
      <c r="A42" s="63" t="s">
        <v>5</v>
      </c>
      <c r="B42" s="63" t="s">
        <v>6</v>
      </c>
      <c r="C42" s="63" t="s">
        <v>7</v>
      </c>
      <c r="D42" s="53" t="s">
        <v>8</v>
      </c>
      <c r="E42" s="54"/>
      <c r="F42" s="55" t="s">
        <v>52</v>
      </c>
      <c r="G42" s="56"/>
      <c r="H42" s="56"/>
      <c r="I42" s="56"/>
      <c r="J42" s="56"/>
      <c r="K42" s="56"/>
      <c r="L42" s="56"/>
      <c r="M42" s="57"/>
      <c r="N42" s="53" t="s">
        <v>10</v>
      </c>
      <c r="O42" s="54"/>
      <c r="P42" s="55" t="s">
        <v>52</v>
      </c>
      <c r="Q42" s="56"/>
      <c r="R42" s="56"/>
      <c r="S42" s="56"/>
      <c r="T42" s="56"/>
      <c r="U42" s="56"/>
      <c r="V42" s="56"/>
      <c r="W42" s="57"/>
    </row>
    <row r="43" spans="1:29" x14ac:dyDescent="0.2">
      <c r="A43" s="64"/>
      <c r="B43" s="64"/>
      <c r="C43" s="64"/>
      <c r="D43" s="53" t="s">
        <v>12</v>
      </c>
      <c r="E43" s="54"/>
      <c r="F43" s="55" t="s">
        <v>53</v>
      </c>
      <c r="G43" s="57"/>
      <c r="H43" s="55" t="s">
        <v>54</v>
      </c>
      <c r="I43" s="57"/>
      <c r="J43" s="55" t="s">
        <v>55</v>
      </c>
      <c r="K43" s="57"/>
      <c r="L43" s="55" t="s">
        <v>56</v>
      </c>
      <c r="M43" s="57"/>
      <c r="N43" s="53" t="s">
        <v>12</v>
      </c>
      <c r="O43" s="54"/>
      <c r="P43" s="55" t="s">
        <v>53</v>
      </c>
      <c r="Q43" s="57"/>
      <c r="R43" s="55" t="s">
        <v>54</v>
      </c>
      <c r="S43" s="57"/>
      <c r="T43" s="55" t="s">
        <v>55</v>
      </c>
      <c r="U43" s="57"/>
      <c r="V43" s="55" t="s">
        <v>56</v>
      </c>
      <c r="W43" s="57"/>
    </row>
    <row r="44" spans="1:29" ht="144" customHeight="1" x14ac:dyDescent="0.2">
      <c r="A44" s="65"/>
      <c r="B44" s="65"/>
      <c r="C44" s="65"/>
      <c r="D44" s="8" t="s">
        <v>17</v>
      </c>
      <c r="E44" s="8" t="s">
        <v>18</v>
      </c>
      <c r="F44" s="8" t="s">
        <v>17</v>
      </c>
      <c r="G44" s="8" t="s">
        <v>18</v>
      </c>
      <c r="H44" s="8" t="s">
        <v>17</v>
      </c>
      <c r="I44" s="8" t="s">
        <v>18</v>
      </c>
      <c r="J44" s="8" t="s">
        <v>17</v>
      </c>
      <c r="K44" s="8" t="s">
        <v>18</v>
      </c>
      <c r="L44" s="8" t="s">
        <v>17</v>
      </c>
      <c r="M44" s="8" t="s">
        <v>18</v>
      </c>
      <c r="N44" s="8" t="s">
        <v>17</v>
      </c>
      <c r="O44" s="8" t="s">
        <v>18</v>
      </c>
      <c r="P44" s="8" t="s">
        <v>17</v>
      </c>
      <c r="Q44" s="8" t="s">
        <v>18</v>
      </c>
      <c r="R44" s="8" t="s">
        <v>17</v>
      </c>
      <c r="S44" s="8" t="s">
        <v>18</v>
      </c>
      <c r="T44" s="8" t="s">
        <v>17</v>
      </c>
      <c r="U44" s="8" t="s">
        <v>18</v>
      </c>
      <c r="V44" s="8" t="s">
        <v>17</v>
      </c>
      <c r="W44" s="8" t="s">
        <v>18</v>
      </c>
    </row>
    <row r="45" spans="1:29" x14ac:dyDescent="0.2">
      <c r="A45" s="10">
        <v>1</v>
      </c>
      <c r="B45" s="11" t="s">
        <v>19</v>
      </c>
      <c r="C45" s="12" t="s">
        <v>20</v>
      </c>
      <c r="D45" s="13"/>
      <c r="E45" s="13"/>
      <c r="F45" s="19"/>
      <c r="G45" s="19"/>
      <c r="H45" s="19"/>
      <c r="I45" s="19"/>
      <c r="J45" s="19"/>
      <c r="K45" s="19"/>
      <c r="L45" s="13">
        <f>F45+H45+J45</f>
        <v>0</v>
      </c>
      <c r="M45" s="13">
        <f>G45+I45+K45</f>
        <v>0</v>
      </c>
      <c r="N45" s="14"/>
      <c r="O45" s="14"/>
      <c r="P45" s="14"/>
      <c r="Q45" s="14"/>
      <c r="R45" s="14"/>
      <c r="S45" s="14"/>
      <c r="T45" s="14"/>
      <c r="U45" s="14"/>
      <c r="V45" s="14">
        <f>P45+R45+T45</f>
        <v>0</v>
      </c>
      <c r="W45" s="14">
        <f>Q45+S45+U45</f>
        <v>0</v>
      </c>
      <c r="X45" s="15">
        <f t="shared" ref="X45:AC74" si="6">F45+P45</f>
        <v>0</v>
      </c>
      <c r="Y45" s="15">
        <f t="shared" si="6"/>
        <v>0</v>
      </c>
      <c r="Z45" s="15">
        <f t="shared" si="6"/>
        <v>0</v>
      </c>
      <c r="AA45" s="15">
        <f t="shared" si="6"/>
        <v>0</v>
      </c>
      <c r="AB45" s="15">
        <f t="shared" si="6"/>
        <v>0</v>
      </c>
      <c r="AC45" s="15">
        <f t="shared" si="6"/>
        <v>0</v>
      </c>
    </row>
    <row r="46" spans="1:29" x14ac:dyDescent="0.2">
      <c r="A46" s="10">
        <f t="shared" ref="A46:A74" si="7">A45+1</f>
        <v>2</v>
      </c>
      <c r="B46" s="11" t="s">
        <v>21</v>
      </c>
      <c r="C46" s="12" t="s">
        <v>20</v>
      </c>
      <c r="D46" s="13"/>
      <c r="E46" s="13"/>
      <c r="F46" s="19">
        <v>720.10945812361058</v>
      </c>
      <c r="G46" s="19"/>
      <c r="H46" s="19">
        <v>716.45379560374352</v>
      </c>
      <c r="I46" s="19"/>
      <c r="J46" s="19">
        <v>738.86079347074963</v>
      </c>
      <c r="K46" s="19"/>
      <c r="L46" s="13">
        <f t="shared" ref="L46:M74" si="8">F46+H46+J46</f>
        <v>2175.4240471981038</v>
      </c>
      <c r="M46" s="13">
        <f t="shared" si="8"/>
        <v>0</v>
      </c>
      <c r="N46" s="14"/>
      <c r="O46" s="14"/>
      <c r="P46" s="14"/>
      <c r="Q46" s="14"/>
      <c r="R46" s="14"/>
      <c r="S46" s="14"/>
      <c r="T46" s="14"/>
      <c r="U46" s="14"/>
      <c r="V46" s="14">
        <f t="shared" ref="V46:W74" si="9">P46+R46+T46</f>
        <v>0</v>
      </c>
      <c r="W46" s="14">
        <f t="shared" si="9"/>
        <v>0</v>
      </c>
      <c r="X46" s="15">
        <f t="shared" si="6"/>
        <v>720.10945812361058</v>
      </c>
      <c r="Y46" s="15">
        <f t="shared" si="6"/>
        <v>0</v>
      </c>
      <c r="Z46" s="15">
        <f t="shared" si="6"/>
        <v>716.45379560374352</v>
      </c>
      <c r="AA46" s="15">
        <f t="shared" si="6"/>
        <v>0</v>
      </c>
      <c r="AB46" s="15">
        <f t="shared" si="6"/>
        <v>738.86079347074963</v>
      </c>
      <c r="AC46" s="15">
        <f t="shared" si="6"/>
        <v>0</v>
      </c>
    </row>
    <row r="47" spans="1:29" x14ac:dyDescent="0.2">
      <c r="A47" s="10">
        <f t="shared" si="7"/>
        <v>3</v>
      </c>
      <c r="B47" s="11" t="s">
        <v>22</v>
      </c>
      <c r="C47" s="12" t="s">
        <v>20</v>
      </c>
      <c r="D47" s="13"/>
      <c r="E47" s="13"/>
      <c r="F47" s="19"/>
      <c r="G47" s="19"/>
      <c r="H47" s="19"/>
      <c r="I47" s="19"/>
      <c r="J47" s="19"/>
      <c r="K47" s="19"/>
      <c r="L47" s="13">
        <f t="shared" si="8"/>
        <v>0</v>
      </c>
      <c r="M47" s="13">
        <f t="shared" si="8"/>
        <v>0</v>
      </c>
      <c r="N47" s="14"/>
      <c r="O47" s="14"/>
      <c r="P47" s="14"/>
      <c r="Q47" s="14"/>
      <c r="R47" s="14"/>
      <c r="S47" s="14"/>
      <c r="T47" s="14"/>
      <c r="U47" s="14"/>
      <c r="V47" s="14">
        <f t="shared" si="9"/>
        <v>0</v>
      </c>
      <c r="W47" s="14">
        <f t="shared" si="9"/>
        <v>0</v>
      </c>
      <c r="X47" s="15">
        <f t="shared" si="6"/>
        <v>0</v>
      </c>
      <c r="Y47" s="15">
        <f t="shared" si="6"/>
        <v>0</v>
      </c>
      <c r="Z47" s="15">
        <f t="shared" si="6"/>
        <v>0</v>
      </c>
      <c r="AA47" s="15">
        <f t="shared" si="6"/>
        <v>0</v>
      </c>
      <c r="AB47" s="15">
        <f t="shared" si="6"/>
        <v>0</v>
      </c>
      <c r="AC47" s="15">
        <f t="shared" si="6"/>
        <v>0</v>
      </c>
    </row>
    <row r="48" spans="1:29" x14ac:dyDescent="0.2">
      <c r="A48" s="10">
        <f t="shared" si="7"/>
        <v>4</v>
      </c>
      <c r="B48" s="11" t="s">
        <v>23</v>
      </c>
      <c r="C48" s="12" t="s">
        <v>20</v>
      </c>
      <c r="D48" s="13"/>
      <c r="E48" s="13"/>
      <c r="F48" s="19">
        <v>20706.19186916509</v>
      </c>
      <c r="G48" s="19"/>
      <c r="H48" s="19">
        <v>16748.083465170483</v>
      </c>
      <c r="I48" s="19"/>
      <c r="J48" s="19">
        <v>15967.145982286032</v>
      </c>
      <c r="K48" s="19"/>
      <c r="L48" s="13">
        <f t="shared" si="8"/>
        <v>53421.421316621607</v>
      </c>
      <c r="M48" s="13">
        <f t="shared" si="8"/>
        <v>0</v>
      </c>
      <c r="N48" s="14"/>
      <c r="O48" s="14"/>
      <c r="P48" s="14"/>
      <c r="Q48" s="14"/>
      <c r="R48" s="14"/>
      <c r="S48" s="14"/>
      <c r="T48" s="14"/>
      <c r="U48" s="14"/>
      <c r="V48" s="14">
        <f t="shared" si="9"/>
        <v>0</v>
      </c>
      <c r="W48" s="14">
        <f t="shared" si="9"/>
        <v>0</v>
      </c>
      <c r="X48" s="15">
        <f t="shared" si="6"/>
        <v>20706.19186916509</v>
      </c>
      <c r="Y48" s="15">
        <f t="shared" si="6"/>
        <v>0</v>
      </c>
      <c r="Z48" s="15">
        <f t="shared" si="6"/>
        <v>16748.083465170483</v>
      </c>
      <c r="AA48" s="15">
        <f t="shared" si="6"/>
        <v>0</v>
      </c>
      <c r="AB48" s="15">
        <f t="shared" si="6"/>
        <v>15967.145982286032</v>
      </c>
      <c r="AC48" s="15">
        <f t="shared" si="6"/>
        <v>0</v>
      </c>
    </row>
    <row r="49" spans="1:29" x14ac:dyDescent="0.2">
      <c r="A49" s="10">
        <f t="shared" si="7"/>
        <v>5</v>
      </c>
      <c r="B49" s="16" t="s">
        <v>24</v>
      </c>
      <c r="C49" s="12" t="s">
        <v>20</v>
      </c>
      <c r="D49" s="13"/>
      <c r="E49" s="13"/>
      <c r="F49" s="19">
        <v>529.0651629877193</v>
      </c>
      <c r="G49" s="19"/>
      <c r="H49" s="19">
        <v>464.30738093499224</v>
      </c>
      <c r="I49" s="19"/>
      <c r="J49" s="19">
        <v>542.36696385581899</v>
      </c>
      <c r="K49" s="19"/>
      <c r="L49" s="13">
        <f t="shared" si="8"/>
        <v>1535.7395077785304</v>
      </c>
      <c r="M49" s="13">
        <f t="shared" si="8"/>
        <v>0</v>
      </c>
      <c r="N49" s="14"/>
      <c r="O49" s="14"/>
      <c r="P49" s="14"/>
      <c r="Q49" s="14"/>
      <c r="R49" s="14"/>
      <c r="S49" s="14"/>
      <c r="T49" s="14"/>
      <c r="U49" s="14"/>
      <c r="V49" s="14">
        <f t="shared" si="9"/>
        <v>0</v>
      </c>
      <c r="W49" s="14">
        <f t="shared" si="9"/>
        <v>0</v>
      </c>
      <c r="X49" s="15">
        <f t="shared" si="6"/>
        <v>529.0651629877193</v>
      </c>
      <c r="Y49" s="15">
        <f t="shared" si="6"/>
        <v>0</v>
      </c>
      <c r="Z49" s="15">
        <f t="shared" si="6"/>
        <v>464.30738093499224</v>
      </c>
      <c r="AA49" s="15">
        <f t="shared" si="6"/>
        <v>0</v>
      </c>
      <c r="AB49" s="15">
        <f t="shared" si="6"/>
        <v>542.36696385581899</v>
      </c>
      <c r="AC49" s="15">
        <f t="shared" si="6"/>
        <v>0</v>
      </c>
    </row>
    <row r="50" spans="1:29" x14ac:dyDescent="0.2">
      <c r="A50" s="10">
        <f t="shared" si="7"/>
        <v>6</v>
      </c>
      <c r="B50" s="16" t="s">
        <v>25</v>
      </c>
      <c r="C50" s="12" t="s">
        <v>20</v>
      </c>
      <c r="D50" s="13"/>
      <c r="E50" s="13"/>
      <c r="F50" s="19"/>
      <c r="G50" s="19"/>
      <c r="H50" s="19"/>
      <c r="I50" s="19"/>
      <c r="J50" s="19"/>
      <c r="K50" s="19"/>
      <c r="L50" s="13">
        <f t="shared" si="8"/>
        <v>0</v>
      </c>
      <c r="M50" s="13">
        <f t="shared" si="8"/>
        <v>0</v>
      </c>
      <c r="N50" s="14"/>
      <c r="O50" s="14"/>
      <c r="P50" s="14"/>
      <c r="Q50" s="14"/>
      <c r="R50" s="14"/>
      <c r="S50" s="14"/>
      <c r="T50" s="14"/>
      <c r="U50" s="14"/>
      <c r="V50" s="14">
        <f t="shared" si="9"/>
        <v>0</v>
      </c>
      <c r="W50" s="14">
        <f t="shared" si="9"/>
        <v>0</v>
      </c>
      <c r="X50" s="15">
        <f t="shared" si="6"/>
        <v>0</v>
      </c>
      <c r="Y50" s="15">
        <f t="shared" si="6"/>
        <v>0</v>
      </c>
      <c r="Z50" s="15">
        <f t="shared" si="6"/>
        <v>0</v>
      </c>
      <c r="AA50" s="15">
        <f t="shared" si="6"/>
        <v>0</v>
      </c>
      <c r="AB50" s="15">
        <f t="shared" si="6"/>
        <v>0</v>
      </c>
      <c r="AC50" s="15">
        <f t="shared" si="6"/>
        <v>0</v>
      </c>
    </row>
    <row r="51" spans="1:29" x14ac:dyDescent="0.2">
      <c r="A51" s="10">
        <f t="shared" si="7"/>
        <v>7</v>
      </c>
      <c r="B51" s="16" t="s">
        <v>26</v>
      </c>
      <c r="C51" s="12" t="s">
        <v>20</v>
      </c>
      <c r="D51" s="13"/>
      <c r="E51" s="13"/>
      <c r="F51" s="19">
        <v>1368.4272131622761</v>
      </c>
      <c r="G51" s="19"/>
      <c r="H51" s="19">
        <v>1150.5272589774722</v>
      </c>
      <c r="I51" s="19"/>
      <c r="J51" s="19">
        <v>1249.9926508699027</v>
      </c>
      <c r="K51" s="19"/>
      <c r="L51" s="13">
        <f t="shared" si="8"/>
        <v>3768.947123009651</v>
      </c>
      <c r="M51" s="13">
        <f t="shared" si="8"/>
        <v>0</v>
      </c>
      <c r="N51" s="14"/>
      <c r="O51" s="14"/>
      <c r="P51" s="14"/>
      <c r="Q51" s="14"/>
      <c r="R51" s="14"/>
      <c r="S51" s="14"/>
      <c r="T51" s="14"/>
      <c r="U51" s="14"/>
      <c r="V51" s="14">
        <f t="shared" si="9"/>
        <v>0</v>
      </c>
      <c r="W51" s="14">
        <f t="shared" si="9"/>
        <v>0</v>
      </c>
      <c r="X51" s="15">
        <f t="shared" si="6"/>
        <v>1368.4272131622761</v>
      </c>
      <c r="Y51" s="15">
        <f t="shared" si="6"/>
        <v>0</v>
      </c>
      <c r="Z51" s="15">
        <f t="shared" si="6"/>
        <v>1150.5272589774722</v>
      </c>
      <c r="AA51" s="15">
        <f t="shared" si="6"/>
        <v>0</v>
      </c>
      <c r="AB51" s="15">
        <f t="shared" si="6"/>
        <v>1249.9926508699027</v>
      </c>
      <c r="AC51" s="15">
        <f t="shared" si="6"/>
        <v>0</v>
      </c>
    </row>
    <row r="52" spans="1:29" x14ac:dyDescent="0.2">
      <c r="A52" s="10">
        <f t="shared" si="7"/>
        <v>8</v>
      </c>
      <c r="B52" s="16" t="s">
        <v>27</v>
      </c>
      <c r="C52" s="12" t="s">
        <v>20</v>
      </c>
      <c r="D52" s="13"/>
      <c r="E52" s="13"/>
      <c r="F52" s="19"/>
      <c r="G52" s="19"/>
      <c r="H52" s="19"/>
      <c r="I52" s="19"/>
      <c r="J52" s="19"/>
      <c r="K52" s="19"/>
      <c r="L52" s="13">
        <f t="shared" si="8"/>
        <v>0</v>
      </c>
      <c r="M52" s="13">
        <f t="shared" si="8"/>
        <v>0</v>
      </c>
      <c r="N52" s="14"/>
      <c r="O52" s="14"/>
      <c r="P52" s="14"/>
      <c r="Q52" s="14"/>
      <c r="R52" s="14"/>
      <c r="S52" s="14"/>
      <c r="T52" s="14"/>
      <c r="U52" s="14"/>
      <c r="V52" s="14">
        <f t="shared" si="9"/>
        <v>0</v>
      </c>
      <c r="W52" s="14">
        <f t="shared" si="9"/>
        <v>0</v>
      </c>
      <c r="X52" s="15">
        <f t="shared" si="6"/>
        <v>0</v>
      </c>
      <c r="Y52" s="15">
        <f t="shared" si="6"/>
        <v>0</v>
      </c>
      <c r="Z52" s="15">
        <f t="shared" si="6"/>
        <v>0</v>
      </c>
      <c r="AA52" s="15">
        <f t="shared" si="6"/>
        <v>0</v>
      </c>
      <c r="AB52" s="15">
        <f t="shared" si="6"/>
        <v>0</v>
      </c>
      <c r="AC52" s="15">
        <f t="shared" si="6"/>
        <v>0</v>
      </c>
    </row>
    <row r="53" spans="1:29" x14ac:dyDescent="0.2">
      <c r="A53" s="10">
        <f t="shared" si="7"/>
        <v>9</v>
      </c>
      <c r="B53" s="16" t="s">
        <v>28</v>
      </c>
      <c r="C53" s="12" t="s">
        <v>20</v>
      </c>
      <c r="D53" s="13"/>
      <c r="E53" s="13"/>
      <c r="F53" s="19">
        <v>50.170172577394567</v>
      </c>
      <c r="G53" s="19"/>
      <c r="H53" s="19">
        <v>40.638375475862759</v>
      </c>
      <c r="I53" s="19"/>
      <c r="J53" s="19">
        <v>48.054844942179201</v>
      </c>
      <c r="K53" s="19"/>
      <c r="L53" s="13">
        <f t="shared" si="8"/>
        <v>138.86339299543653</v>
      </c>
      <c r="M53" s="13">
        <f t="shared" si="8"/>
        <v>0</v>
      </c>
      <c r="N53" s="14"/>
      <c r="O53" s="14"/>
      <c r="P53" s="14"/>
      <c r="Q53" s="14"/>
      <c r="R53" s="14"/>
      <c r="S53" s="14"/>
      <c r="T53" s="14"/>
      <c r="U53" s="14"/>
      <c r="V53" s="14">
        <f t="shared" si="9"/>
        <v>0</v>
      </c>
      <c r="W53" s="14">
        <f t="shared" si="9"/>
        <v>0</v>
      </c>
      <c r="X53" s="15">
        <f t="shared" si="6"/>
        <v>50.170172577394567</v>
      </c>
      <c r="Y53" s="15">
        <f t="shared" si="6"/>
        <v>0</v>
      </c>
      <c r="Z53" s="15">
        <f t="shared" si="6"/>
        <v>40.638375475862759</v>
      </c>
      <c r="AA53" s="15">
        <f t="shared" si="6"/>
        <v>0</v>
      </c>
      <c r="AB53" s="15">
        <f t="shared" si="6"/>
        <v>48.054844942179201</v>
      </c>
      <c r="AC53" s="15">
        <f t="shared" si="6"/>
        <v>0</v>
      </c>
    </row>
    <row r="54" spans="1:29" x14ac:dyDescent="0.2">
      <c r="A54" s="10">
        <f t="shared" si="7"/>
        <v>10</v>
      </c>
      <c r="B54" s="16" t="s">
        <v>29</v>
      </c>
      <c r="C54" s="12" t="s">
        <v>20</v>
      </c>
      <c r="D54" s="13"/>
      <c r="E54" s="13"/>
      <c r="F54" s="19"/>
      <c r="G54" s="19"/>
      <c r="H54" s="19"/>
      <c r="I54" s="19"/>
      <c r="J54" s="19"/>
      <c r="K54" s="19"/>
      <c r="L54" s="13">
        <f t="shared" si="8"/>
        <v>0</v>
      </c>
      <c r="M54" s="13">
        <f t="shared" si="8"/>
        <v>0</v>
      </c>
      <c r="N54" s="14"/>
      <c r="O54" s="14"/>
      <c r="P54" s="14"/>
      <c r="Q54" s="14"/>
      <c r="R54" s="14"/>
      <c r="S54" s="14"/>
      <c r="T54" s="14"/>
      <c r="U54" s="14"/>
      <c r="V54" s="14">
        <f t="shared" si="9"/>
        <v>0</v>
      </c>
      <c r="W54" s="14">
        <f t="shared" si="9"/>
        <v>0</v>
      </c>
      <c r="X54" s="15">
        <f t="shared" si="6"/>
        <v>0</v>
      </c>
      <c r="Y54" s="15">
        <f t="shared" si="6"/>
        <v>0</v>
      </c>
      <c r="Z54" s="15">
        <f t="shared" si="6"/>
        <v>0</v>
      </c>
      <c r="AA54" s="15">
        <f t="shared" si="6"/>
        <v>0</v>
      </c>
      <c r="AB54" s="15">
        <f t="shared" si="6"/>
        <v>0</v>
      </c>
      <c r="AC54" s="15">
        <f t="shared" si="6"/>
        <v>0</v>
      </c>
    </row>
    <row r="55" spans="1:29" x14ac:dyDescent="0.2">
      <c r="A55" s="10">
        <f t="shared" si="7"/>
        <v>11</v>
      </c>
      <c r="B55" s="11" t="s">
        <v>30</v>
      </c>
      <c r="C55" s="12" t="s">
        <v>20</v>
      </c>
      <c r="D55" s="13"/>
      <c r="E55" s="13"/>
      <c r="F55" s="19"/>
      <c r="G55" s="19"/>
      <c r="H55" s="19"/>
      <c r="I55" s="19"/>
      <c r="J55" s="19"/>
      <c r="K55" s="19"/>
      <c r="L55" s="13">
        <f t="shared" si="8"/>
        <v>0</v>
      </c>
      <c r="M55" s="13">
        <f t="shared" si="8"/>
        <v>0</v>
      </c>
      <c r="N55" s="14"/>
      <c r="O55" s="14"/>
      <c r="P55" s="14"/>
      <c r="Q55" s="14"/>
      <c r="R55" s="14"/>
      <c r="S55" s="14"/>
      <c r="T55" s="14"/>
      <c r="U55" s="14"/>
      <c r="V55" s="14">
        <f t="shared" si="9"/>
        <v>0</v>
      </c>
      <c r="W55" s="14">
        <f t="shared" si="9"/>
        <v>0</v>
      </c>
      <c r="X55" s="15">
        <f t="shared" si="6"/>
        <v>0</v>
      </c>
      <c r="Y55" s="15">
        <f t="shared" si="6"/>
        <v>0</v>
      </c>
      <c r="Z55" s="15">
        <f t="shared" si="6"/>
        <v>0</v>
      </c>
      <c r="AA55" s="15">
        <f t="shared" si="6"/>
        <v>0</v>
      </c>
      <c r="AB55" s="15">
        <f t="shared" si="6"/>
        <v>0</v>
      </c>
      <c r="AC55" s="15">
        <f t="shared" si="6"/>
        <v>0</v>
      </c>
    </row>
    <row r="56" spans="1:29" x14ac:dyDescent="0.2">
      <c r="A56" s="10">
        <f t="shared" si="7"/>
        <v>12</v>
      </c>
      <c r="B56" s="11" t="s">
        <v>31</v>
      </c>
      <c r="C56" s="12" t="s">
        <v>20</v>
      </c>
      <c r="D56" s="13"/>
      <c r="E56" s="13"/>
      <c r="F56" s="19"/>
      <c r="G56" s="19"/>
      <c r="H56" s="19"/>
      <c r="I56" s="19"/>
      <c r="J56" s="19"/>
      <c r="K56" s="19"/>
      <c r="L56" s="13">
        <f t="shared" si="8"/>
        <v>0</v>
      </c>
      <c r="M56" s="13">
        <f t="shared" si="8"/>
        <v>0</v>
      </c>
      <c r="N56" s="14"/>
      <c r="O56" s="14"/>
      <c r="P56" s="14"/>
      <c r="Q56" s="14"/>
      <c r="R56" s="14"/>
      <c r="S56" s="14"/>
      <c r="T56" s="14"/>
      <c r="U56" s="14"/>
      <c r="V56" s="14">
        <f t="shared" si="9"/>
        <v>0</v>
      </c>
      <c r="W56" s="14">
        <f t="shared" si="9"/>
        <v>0</v>
      </c>
      <c r="X56" s="15">
        <f t="shared" si="6"/>
        <v>0</v>
      </c>
      <c r="Y56" s="15">
        <f t="shared" si="6"/>
        <v>0</v>
      </c>
      <c r="Z56" s="15">
        <f t="shared" si="6"/>
        <v>0</v>
      </c>
      <c r="AA56" s="15">
        <f t="shared" si="6"/>
        <v>0</v>
      </c>
      <c r="AB56" s="15">
        <f t="shared" si="6"/>
        <v>0</v>
      </c>
      <c r="AC56" s="15">
        <f t="shared" si="6"/>
        <v>0</v>
      </c>
    </row>
    <row r="57" spans="1:29" x14ac:dyDescent="0.2">
      <c r="A57" s="10">
        <f t="shared" si="7"/>
        <v>13</v>
      </c>
      <c r="B57" s="11" t="s">
        <v>32</v>
      </c>
      <c r="C57" s="12" t="s">
        <v>20</v>
      </c>
      <c r="D57" s="13"/>
      <c r="E57" s="13"/>
      <c r="F57" s="19">
        <v>15283.555106676762</v>
      </c>
      <c r="G57" s="19"/>
      <c r="H57" s="19">
        <v>12231.40257133758</v>
      </c>
      <c r="I57" s="19"/>
      <c r="J57" s="19">
        <v>11662.658756554336</v>
      </c>
      <c r="K57" s="19"/>
      <c r="L57" s="13">
        <f t="shared" si="8"/>
        <v>39177.616434568678</v>
      </c>
      <c r="M57" s="13">
        <f t="shared" si="8"/>
        <v>0</v>
      </c>
      <c r="N57" s="14"/>
      <c r="O57" s="14"/>
      <c r="P57" s="14"/>
      <c r="Q57" s="14"/>
      <c r="R57" s="14"/>
      <c r="S57" s="14"/>
      <c r="T57" s="14"/>
      <c r="U57" s="14"/>
      <c r="V57" s="14">
        <f t="shared" si="9"/>
        <v>0</v>
      </c>
      <c r="W57" s="14">
        <f t="shared" si="9"/>
        <v>0</v>
      </c>
      <c r="X57" s="15">
        <f t="shared" si="6"/>
        <v>15283.555106676762</v>
      </c>
      <c r="Y57" s="15">
        <f t="shared" si="6"/>
        <v>0</v>
      </c>
      <c r="Z57" s="15">
        <f t="shared" si="6"/>
        <v>12231.40257133758</v>
      </c>
      <c r="AA57" s="15">
        <f t="shared" si="6"/>
        <v>0</v>
      </c>
      <c r="AB57" s="15">
        <f t="shared" si="6"/>
        <v>11662.658756554336</v>
      </c>
      <c r="AC57" s="15">
        <f t="shared" si="6"/>
        <v>0</v>
      </c>
    </row>
    <row r="58" spans="1:29" x14ac:dyDescent="0.2">
      <c r="A58" s="10">
        <f t="shared" si="7"/>
        <v>14</v>
      </c>
      <c r="B58" s="11" t="s">
        <v>33</v>
      </c>
      <c r="C58" s="12" t="s">
        <v>20</v>
      </c>
      <c r="D58" s="13"/>
      <c r="E58" s="13"/>
      <c r="F58" s="19">
        <v>22836.417112190418</v>
      </c>
      <c r="G58" s="19"/>
      <c r="H58" s="19">
        <v>18510.997665635325</v>
      </c>
      <c r="I58" s="19"/>
      <c r="J58" s="19">
        <v>17644.580569699923</v>
      </c>
      <c r="K58" s="19"/>
      <c r="L58" s="13">
        <f t="shared" si="8"/>
        <v>58991.99534752567</v>
      </c>
      <c r="M58" s="13">
        <f t="shared" si="8"/>
        <v>0</v>
      </c>
      <c r="N58" s="14"/>
      <c r="O58" s="14"/>
      <c r="P58" s="14"/>
      <c r="Q58" s="14"/>
      <c r="R58" s="14"/>
      <c r="S58" s="14"/>
      <c r="T58" s="14"/>
      <c r="U58" s="14"/>
      <c r="V58" s="14">
        <f t="shared" si="9"/>
        <v>0</v>
      </c>
      <c r="W58" s="14">
        <f t="shared" si="9"/>
        <v>0</v>
      </c>
      <c r="X58" s="15">
        <f t="shared" si="6"/>
        <v>22836.417112190418</v>
      </c>
      <c r="Y58" s="15">
        <f t="shared" si="6"/>
        <v>0</v>
      </c>
      <c r="Z58" s="15">
        <f t="shared" si="6"/>
        <v>18510.997665635325</v>
      </c>
      <c r="AA58" s="15">
        <f t="shared" si="6"/>
        <v>0</v>
      </c>
      <c r="AB58" s="15">
        <f t="shared" si="6"/>
        <v>17644.580569699923</v>
      </c>
      <c r="AC58" s="15">
        <f t="shared" si="6"/>
        <v>0</v>
      </c>
    </row>
    <row r="59" spans="1:29" x14ac:dyDescent="0.2">
      <c r="A59" s="10">
        <f t="shared" si="7"/>
        <v>15</v>
      </c>
      <c r="B59" s="11" t="s">
        <v>34</v>
      </c>
      <c r="C59" s="12" t="s">
        <v>20</v>
      </c>
      <c r="D59" s="13"/>
      <c r="E59" s="13"/>
      <c r="F59" s="19">
        <v>1287.3043214607046</v>
      </c>
      <c r="G59" s="19"/>
      <c r="H59" s="19">
        <v>1036.5313264237832</v>
      </c>
      <c r="I59" s="19"/>
      <c r="J59" s="19">
        <v>983.7426420657896</v>
      </c>
      <c r="K59" s="19"/>
      <c r="L59" s="13">
        <f t="shared" si="8"/>
        <v>3307.5782899502774</v>
      </c>
      <c r="M59" s="13">
        <f t="shared" si="8"/>
        <v>0</v>
      </c>
      <c r="N59" s="14"/>
      <c r="O59" s="14"/>
      <c r="P59" s="14"/>
      <c r="Q59" s="14"/>
      <c r="R59" s="14"/>
      <c r="S59" s="14"/>
      <c r="T59" s="14"/>
      <c r="U59" s="14"/>
      <c r="V59" s="14">
        <f t="shared" si="9"/>
        <v>0</v>
      </c>
      <c r="W59" s="14">
        <f t="shared" si="9"/>
        <v>0</v>
      </c>
      <c r="X59" s="15">
        <f t="shared" si="6"/>
        <v>1287.3043214607046</v>
      </c>
      <c r="Y59" s="15">
        <f t="shared" si="6"/>
        <v>0</v>
      </c>
      <c r="Z59" s="15">
        <f t="shared" si="6"/>
        <v>1036.5313264237832</v>
      </c>
      <c r="AA59" s="15">
        <f t="shared" si="6"/>
        <v>0</v>
      </c>
      <c r="AB59" s="15">
        <f t="shared" si="6"/>
        <v>983.7426420657896</v>
      </c>
      <c r="AC59" s="15">
        <f t="shared" si="6"/>
        <v>0</v>
      </c>
    </row>
    <row r="60" spans="1:29" x14ac:dyDescent="0.2">
      <c r="A60" s="10">
        <f t="shared" si="7"/>
        <v>16</v>
      </c>
      <c r="B60" s="11" t="s">
        <v>35</v>
      </c>
      <c r="C60" s="12" t="s">
        <v>20</v>
      </c>
      <c r="D60" s="13"/>
      <c r="E60" s="13"/>
      <c r="F60" s="19">
        <v>2748.1624573857048</v>
      </c>
      <c r="G60" s="19"/>
      <c r="H60" s="19">
        <v>2211.3327734037666</v>
      </c>
      <c r="I60" s="19"/>
      <c r="J60" s="19">
        <v>2097.8636754037029</v>
      </c>
      <c r="K60" s="19"/>
      <c r="L60" s="13">
        <f t="shared" si="8"/>
        <v>7057.3589061931743</v>
      </c>
      <c r="M60" s="13">
        <f t="shared" si="8"/>
        <v>0</v>
      </c>
      <c r="N60" s="14"/>
      <c r="O60" s="14"/>
      <c r="P60" s="14"/>
      <c r="Q60" s="14"/>
      <c r="R60" s="14"/>
      <c r="S60" s="14"/>
      <c r="T60" s="14"/>
      <c r="U60" s="14"/>
      <c r="V60" s="14">
        <f t="shared" si="9"/>
        <v>0</v>
      </c>
      <c r="W60" s="14">
        <f t="shared" si="9"/>
        <v>0</v>
      </c>
      <c r="X60" s="15">
        <f t="shared" si="6"/>
        <v>2748.1624573857048</v>
      </c>
      <c r="Y60" s="15">
        <f t="shared" si="6"/>
        <v>0</v>
      </c>
      <c r="Z60" s="15">
        <f t="shared" si="6"/>
        <v>2211.3327734037666</v>
      </c>
      <c r="AA60" s="15">
        <f t="shared" si="6"/>
        <v>0</v>
      </c>
      <c r="AB60" s="15">
        <f t="shared" si="6"/>
        <v>2097.8636754037029</v>
      </c>
      <c r="AC60" s="15">
        <f t="shared" si="6"/>
        <v>0</v>
      </c>
    </row>
    <row r="61" spans="1:29" x14ac:dyDescent="0.2">
      <c r="A61" s="10">
        <f t="shared" si="7"/>
        <v>17</v>
      </c>
      <c r="B61" s="11" t="s">
        <v>36</v>
      </c>
      <c r="C61" s="12" t="s">
        <v>20</v>
      </c>
      <c r="D61" s="13"/>
      <c r="E61" s="13"/>
      <c r="F61" s="19">
        <v>1479.1758293890125</v>
      </c>
      <c r="G61" s="19"/>
      <c r="H61" s="19">
        <v>1188.8099896043477</v>
      </c>
      <c r="I61" s="19"/>
      <c r="J61" s="19">
        <v>1128.5869679930274</v>
      </c>
      <c r="K61" s="19"/>
      <c r="L61" s="13">
        <f t="shared" si="8"/>
        <v>3796.5727869863877</v>
      </c>
      <c r="M61" s="13">
        <f t="shared" si="8"/>
        <v>0</v>
      </c>
      <c r="N61" s="14"/>
      <c r="O61" s="14"/>
      <c r="P61" s="14"/>
      <c r="Q61" s="14"/>
      <c r="R61" s="14"/>
      <c r="S61" s="14"/>
      <c r="T61" s="14"/>
      <c r="U61" s="14"/>
      <c r="V61" s="14">
        <f t="shared" si="9"/>
        <v>0</v>
      </c>
      <c r="W61" s="14">
        <f t="shared" si="9"/>
        <v>0</v>
      </c>
      <c r="X61" s="15">
        <f t="shared" si="6"/>
        <v>1479.1758293890125</v>
      </c>
      <c r="Y61" s="15">
        <f t="shared" si="6"/>
        <v>0</v>
      </c>
      <c r="Z61" s="15">
        <f t="shared" si="6"/>
        <v>1188.8099896043477</v>
      </c>
      <c r="AA61" s="15">
        <f t="shared" si="6"/>
        <v>0</v>
      </c>
      <c r="AB61" s="15">
        <f t="shared" si="6"/>
        <v>1128.5869679930274</v>
      </c>
      <c r="AC61" s="15">
        <f t="shared" si="6"/>
        <v>0</v>
      </c>
    </row>
    <row r="62" spans="1:29" x14ac:dyDescent="0.2">
      <c r="A62" s="10">
        <f t="shared" si="7"/>
        <v>18</v>
      </c>
      <c r="B62" s="11" t="s">
        <v>37</v>
      </c>
      <c r="C62" s="12" t="s">
        <v>20</v>
      </c>
      <c r="D62" s="13"/>
      <c r="E62" s="13"/>
      <c r="F62" s="19"/>
      <c r="G62" s="19"/>
      <c r="H62" s="19"/>
      <c r="I62" s="19"/>
      <c r="J62" s="19"/>
      <c r="K62" s="19"/>
      <c r="L62" s="13">
        <f t="shared" si="8"/>
        <v>0</v>
      </c>
      <c r="M62" s="13">
        <f t="shared" si="8"/>
        <v>0</v>
      </c>
      <c r="N62" s="14"/>
      <c r="O62" s="14"/>
      <c r="P62" s="14"/>
      <c r="Q62" s="14"/>
      <c r="R62" s="14"/>
      <c r="S62" s="14"/>
      <c r="T62" s="14"/>
      <c r="U62" s="14"/>
      <c r="V62" s="14">
        <f t="shared" si="9"/>
        <v>0</v>
      </c>
      <c r="W62" s="14">
        <f t="shared" si="9"/>
        <v>0</v>
      </c>
      <c r="X62" s="15">
        <f t="shared" si="6"/>
        <v>0</v>
      </c>
      <c r="Y62" s="15">
        <f t="shared" si="6"/>
        <v>0</v>
      </c>
      <c r="Z62" s="15">
        <f t="shared" si="6"/>
        <v>0</v>
      </c>
      <c r="AA62" s="15">
        <f t="shared" si="6"/>
        <v>0</v>
      </c>
      <c r="AB62" s="15">
        <f t="shared" si="6"/>
        <v>0</v>
      </c>
      <c r="AC62" s="15">
        <f t="shared" si="6"/>
        <v>0</v>
      </c>
    </row>
    <row r="63" spans="1:29" x14ac:dyDescent="0.2">
      <c r="A63" s="10">
        <f t="shared" si="7"/>
        <v>19</v>
      </c>
      <c r="B63" s="11" t="s">
        <v>38</v>
      </c>
      <c r="C63" s="12" t="s">
        <v>20</v>
      </c>
      <c r="D63" s="13"/>
      <c r="E63" s="13"/>
      <c r="F63" s="19"/>
      <c r="G63" s="19"/>
      <c r="H63" s="19"/>
      <c r="I63" s="19"/>
      <c r="J63" s="19"/>
      <c r="K63" s="19"/>
      <c r="L63" s="13">
        <f t="shared" si="8"/>
        <v>0</v>
      </c>
      <c r="M63" s="13">
        <f t="shared" si="8"/>
        <v>0</v>
      </c>
      <c r="N63" s="14"/>
      <c r="O63" s="14"/>
      <c r="P63" s="14"/>
      <c r="Q63" s="14"/>
      <c r="R63" s="14"/>
      <c r="S63" s="14"/>
      <c r="T63" s="14"/>
      <c r="U63" s="14"/>
      <c r="V63" s="14">
        <f t="shared" si="9"/>
        <v>0</v>
      </c>
      <c r="W63" s="14">
        <f t="shared" si="9"/>
        <v>0</v>
      </c>
      <c r="X63" s="15">
        <f t="shared" si="6"/>
        <v>0</v>
      </c>
      <c r="Y63" s="15">
        <f t="shared" si="6"/>
        <v>0</v>
      </c>
      <c r="Z63" s="15">
        <f t="shared" si="6"/>
        <v>0</v>
      </c>
      <c r="AA63" s="15">
        <f t="shared" si="6"/>
        <v>0</v>
      </c>
      <c r="AB63" s="15">
        <f t="shared" si="6"/>
        <v>0</v>
      </c>
      <c r="AC63" s="15">
        <f t="shared" si="6"/>
        <v>0</v>
      </c>
    </row>
    <row r="64" spans="1:29" x14ac:dyDescent="0.2">
      <c r="A64" s="10">
        <f t="shared" si="7"/>
        <v>20</v>
      </c>
      <c r="B64" s="11" t="s">
        <v>39</v>
      </c>
      <c r="C64" s="12" t="s">
        <v>20</v>
      </c>
      <c r="D64" s="13"/>
      <c r="E64" s="13"/>
      <c r="F64" s="19"/>
      <c r="G64" s="19"/>
      <c r="H64" s="19"/>
      <c r="I64" s="19"/>
      <c r="J64" s="19"/>
      <c r="K64" s="19"/>
      <c r="L64" s="13">
        <f t="shared" si="8"/>
        <v>0</v>
      </c>
      <c r="M64" s="13">
        <f t="shared" si="8"/>
        <v>0</v>
      </c>
      <c r="N64" s="14"/>
      <c r="O64" s="14"/>
      <c r="P64" s="14"/>
      <c r="Q64" s="14"/>
      <c r="R64" s="14"/>
      <c r="S64" s="14"/>
      <c r="T64" s="14"/>
      <c r="U64" s="14"/>
      <c r="V64" s="14">
        <f t="shared" si="9"/>
        <v>0</v>
      </c>
      <c r="W64" s="14">
        <f t="shared" si="9"/>
        <v>0</v>
      </c>
      <c r="X64" s="15">
        <f t="shared" si="6"/>
        <v>0</v>
      </c>
      <c r="Y64" s="15">
        <f t="shared" si="6"/>
        <v>0</v>
      </c>
      <c r="Z64" s="15">
        <f t="shared" si="6"/>
        <v>0</v>
      </c>
      <c r="AA64" s="15">
        <f t="shared" si="6"/>
        <v>0</v>
      </c>
      <c r="AB64" s="15">
        <f t="shared" si="6"/>
        <v>0</v>
      </c>
      <c r="AC64" s="15">
        <f t="shared" si="6"/>
        <v>0</v>
      </c>
    </row>
    <row r="65" spans="1:29" x14ac:dyDescent="0.2">
      <c r="A65" s="10">
        <f t="shared" si="7"/>
        <v>21</v>
      </c>
      <c r="B65" s="11" t="s">
        <v>40</v>
      </c>
      <c r="C65" s="12" t="s">
        <v>20</v>
      </c>
      <c r="D65" s="13"/>
      <c r="E65" s="13"/>
      <c r="F65" s="19">
        <v>3.6243780125250074</v>
      </c>
      <c r="G65" s="19"/>
      <c r="H65" s="19">
        <v>1.420886538559212</v>
      </c>
      <c r="I65" s="19"/>
      <c r="J65" s="19">
        <v>1.7277977739976447</v>
      </c>
      <c r="K65" s="19"/>
      <c r="L65" s="13">
        <f t="shared" si="8"/>
        <v>6.773062325081864</v>
      </c>
      <c r="M65" s="13">
        <f t="shared" si="8"/>
        <v>0</v>
      </c>
      <c r="N65" s="14"/>
      <c r="O65" s="14"/>
      <c r="P65" s="14"/>
      <c r="Q65" s="14"/>
      <c r="R65" s="14"/>
      <c r="S65" s="14"/>
      <c r="T65" s="14"/>
      <c r="U65" s="14"/>
      <c r="V65" s="14">
        <f t="shared" si="9"/>
        <v>0</v>
      </c>
      <c r="W65" s="14">
        <f t="shared" si="9"/>
        <v>0</v>
      </c>
      <c r="X65" s="15">
        <f t="shared" si="6"/>
        <v>3.6243780125250074</v>
      </c>
      <c r="Y65" s="15">
        <f t="shared" si="6"/>
        <v>0</v>
      </c>
      <c r="Z65" s="15">
        <f t="shared" si="6"/>
        <v>1.420886538559212</v>
      </c>
      <c r="AA65" s="15">
        <f t="shared" si="6"/>
        <v>0</v>
      </c>
      <c r="AB65" s="15">
        <f t="shared" si="6"/>
        <v>1.7277977739976447</v>
      </c>
      <c r="AC65" s="15">
        <f t="shared" si="6"/>
        <v>0</v>
      </c>
    </row>
    <row r="66" spans="1:29" x14ac:dyDescent="0.2">
      <c r="A66" s="10">
        <f t="shared" si="7"/>
        <v>22</v>
      </c>
      <c r="B66" s="11" t="s">
        <v>41</v>
      </c>
      <c r="C66" s="12" t="s">
        <v>20</v>
      </c>
      <c r="D66" s="13"/>
      <c r="E66" s="13"/>
      <c r="F66" s="19"/>
      <c r="G66" s="19"/>
      <c r="H66" s="19"/>
      <c r="I66" s="19"/>
      <c r="J66" s="19"/>
      <c r="K66" s="19"/>
      <c r="L66" s="13">
        <f t="shared" si="8"/>
        <v>0</v>
      </c>
      <c r="M66" s="13">
        <f t="shared" si="8"/>
        <v>0</v>
      </c>
      <c r="N66" s="14"/>
      <c r="O66" s="14"/>
      <c r="P66" s="14"/>
      <c r="Q66" s="14"/>
      <c r="R66" s="14"/>
      <c r="S66" s="14"/>
      <c r="T66" s="14"/>
      <c r="U66" s="14"/>
      <c r="V66" s="14">
        <f t="shared" si="9"/>
        <v>0</v>
      </c>
      <c r="W66" s="14">
        <f t="shared" si="9"/>
        <v>0</v>
      </c>
      <c r="X66" s="15">
        <f t="shared" si="6"/>
        <v>0</v>
      </c>
      <c r="Y66" s="15">
        <f t="shared" si="6"/>
        <v>0</v>
      </c>
      <c r="Z66" s="15">
        <f t="shared" si="6"/>
        <v>0</v>
      </c>
      <c r="AA66" s="15">
        <f t="shared" si="6"/>
        <v>0</v>
      </c>
      <c r="AB66" s="15">
        <f t="shared" si="6"/>
        <v>0</v>
      </c>
      <c r="AC66" s="15">
        <f t="shared" si="6"/>
        <v>0</v>
      </c>
    </row>
    <row r="67" spans="1:29" x14ac:dyDescent="0.2">
      <c r="A67" s="10">
        <f t="shared" si="7"/>
        <v>23</v>
      </c>
      <c r="B67" s="11" t="s">
        <v>42</v>
      </c>
      <c r="C67" s="12" t="s">
        <v>20</v>
      </c>
      <c r="D67" s="13"/>
      <c r="E67" s="13"/>
      <c r="F67" s="19">
        <v>8134.3462875141486</v>
      </c>
      <c r="G67" s="19"/>
      <c r="H67" s="19">
        <v>6548.7518553415966</v>
      </c>
      <c r="I67" s="19"/>
      <c r="J67" s="19">
        <v>6221.2446570007651</v>
      </c>
      <c r="K67" s="19"/>
      <c r="L67" s="13">
        <f t="shared" si="8"/>
        <v>20904.342799856509</v>
      </c>
      <c r="M67" s="13">
        <f t="shared" si="8"/>
        <v>0</v>
      </c>
      <c r="N67" s="14"/>
      <c r="O67" s="14"/>
      <c r="P67" s="14"/>
      <c r="Q67" s="14"/>
      <c r="R67" s="14"/>
      <c r="S67" s="14"/>
      <c r="T67" s="14"/>
      <c r="U67" s="14"/>
      <c r="V67" s="14">
        <f t="shared" si="9"/>
        <v>0</v>
      </c>
      <c r="W67" s="14">
        <f t="shared" si="9"/>
        <v>0</v>
      </c>
      <c r="X67" s="15">
        <f t="shared" si="6"/>
        <v>8134.3462875141486</v>
      </c>
      <c r="Y67" s="15">
        <f t="shared" si="6"/>
        <v>0</v>
      </c>
      <c r="Z67" s="15">
        <f t="shared" si="6"/>
        <v>6548.7518553415966</v>
      </c>
      <c r="AA67" s="15">
        <f t="shared" si="6"/>
        <v>0</v>
      </c>
      <c r="AB67" s="15">
        <f t="shared" si="6"/>
        <v>6221.2446570007651</v>
      </c>
      <c r="AC67" s="15">
        <f t="shared" si="6"/>
        <v>0</v>
      </c>
    </row>
    <row r="68" spans="1:29" x14ac:dyDescent="0.2">
      <c r="A68" s="10">
        <f t="shared" si="7"/>
        <v>24</v>
      </c>
      <c r="B68" s="11" t="s">
        <v>43</v>
      </c>
      <c r="C68" s="12" t="s">
        <v>20</v>
      </c>
      <c r="D68" s="13"/>
      <c r="E68" s="13"/>
      <c r="F68" s="19"/>
      <c r="G68" s="19"/>
      <c r="H68" s="19"/>
      <c r="I68" s="19"/>
      <c r="J68" s="19"/>
      <c r="K68" s="19"/>
      <c r="L68" s="13">
        <f t="shared" si="8"/>
        <v>0</v>
      </c>
      <c r="M68" s="13">
        <f t="shared" si="8"/>
        <v>0</v>
      </c>
      <c r="N68" s="14"/>
      <c r="O68" s="14"/>
      <c r="P68" s="14"/>
      <c r="Q68" s="14"/>
      <c r="R68" s="14"/>
      <c r="S68" s="14"/>
      <c r="T68" s="14"/>
      <c r="U68" s="14"/>
      <c r="V68" s="14">
        <f t="shared" si="9"/>
        <v>0</v>
      </c>
      <c r="W68" s="14">
        <f t="shared" si="9"/>
        <v>0</v>
      </c>
      <c r="X68" s="15">
        <f t="shared" si="6"/>
        <v>0</v>
      </c>
      <c r="Y68" s="15">
        <f t="shared" si="6"/>
        <v>0</v>
      </c>
      <c r="Z68" s="15">
        <f t="shared" si="6"/>
        <v>0</v>
      </c>
      <c r="AA68" s="15">
        <f t="shared" si="6"/>
        <v>0</v>
      </c>
      <c r="AB68" s="15">
        <f t="shared" si="6"/>
        <v>0</v>
      </c>
      <c r="AC68" s="15">
        <f t="shared" si="6"/>
        <v>0</v>
      </c>
    </row>
    <row r="69" spans="1:29" x14ac:dyDescent="0.2">
      <c r="A69" s="10">
        <f t="shared" si="7"/>
        <v>25</v>
      </c>
      <c r="B69" s="11" t="s">
        <v>44</v>
      </c>
      <c r="C69" s="12" t="s">
        <v>20</v>
      </c>
      <c r="D69" s="13"/>
      <c r="E69" s="13"/>
      <c r="F69" s="19"/>
      <c r="G69" s="19"/>
      <c r="H69" s="19"/>
      <c r="I69" s="19"/>
      <c r="J69" s="19"/>
      <c r="K69" s="19"/>
      <c r="L69" s="13">
        <f t="shared" si="8"/>
        <v>0</v>
      </c>
      <c r="M69" s="13">
        <f t="shared" si="8"/>
        <v>0</v>
      </c>
      <c r="N69" s="14"/>
      <c r="O69" s="14"/>
      <c r="P69" s="14"/>
      <c r="Q69" s="14"/>
      <c r="R69" s="14"/>
      <c r="S69" s="14"/>
      <c r="T69" s="14"/>
      <c r="U69" s="14"/>
      <c r="V69" s="14">
        <f t="shared" si="9"/>
        <v>0</v>
      </c>
      <c r="W69" s="14">
        <f t="shared" si="9"/>
        <v>0</v>
      </c>
      <c r="X69" s="15">
        <f t="shared" si="6"/>
        <v>0</v>
      </c>
      <c r="Y69" s="15">
        <f t="shared" si="6"/>
        <v>0</v>
      </c>
      <c r="Z69" s="15">
        <f t="shared" si="6"/>
        <v>0</v>
      </c>
      <c r="AA69" s="15">
        <f t="shared" si="6"/>
        <v>0</v>
      </c>
      <c r="AB69" s="15">
        <f t="shared" si="6"/>
        <v>0</v>
      </c>
      <c r="AC69" s="15">
        <f t="shared" si="6"/>
        <v>0</v>
      </c>
    </row>
    <row r="70" spans="1:29" x14ac:dyDescent="0.2">
      <c r="A70" s="10">
        <f t="shared" si="7"/>
        <v>26</v>
      </c>
      <c r="B70" s="11" t="s">
        <v>45</v>
      </c>
      <c r="C70" s="12" t="s">
        <v>20</v>
      </c>
      <c r="D70" s="13"/>
      <c r="E70" s="13"/>
      <c r="F70" s="19">
        <v>3136.4862644332206</v>
      </c>
      <c r="G70" s="19"/>
      <c r="H70" s="19">
        <v>2522.2930375817787</v>
      </c>
      <c r="I70" s="19"/>
      <c r="J70" s="19">
        <v>2393.4348962849217</v>
      </c>
      <c r="K70" s="19"/>
      <c r="L70" s="13">
        <f t="shared" si="8"/>
        <v>8052.214198299921</v>
      </c>
      <c r="M70" s="13">
        <f t="shared" si="8"/>
        <v>0</v>
      </c>
      <c r="N70" s="14"/>
      <c r="O70" s="14"/>
      <c r="P70" s="14"/>
      <c r="Q70" s="14"/>
      <c r="R70" s="14"/>
      <c r="S70" s="14"/>
      <c r="T70" s="14"/>
      <c r="U70" s="14"/>
      <c r="V70" s="14">
        <f t="shared" si="9"/>
        <v>0</v>
      </c>
      <c r="W70" s="14">
        <f t="shared" si="9"/>
        <v>0</v>
      </c>
      <c r="X70" s="15">
        <f t="shared" si="6"/>
        <v>3136.4862644332206</v>
      </c>
      <c r="Y70" s="15">
        <f t="shared" si="6"/>
        <v>0</v>
      </c>
      <c r="Z70" s="15">
        <f t="shared" si="6"/>
        <v>2522.2930375817787</v>
      </c>
      <c r="AA70" s="15">
        <f t="shared" si="6"/>
        <v>0</v>
      </c>
      <c r="AB70" s="15">
        <f t="shared" si="6"/>
        <v>2393.4348962849217</v>
      </c>
      <c r="AC70" s="15">
        <f t="shared" si="6"/>
        <v>0</v>
      </c>
    </row>
    <row r="71" spans="1:29" x14ac:dyDescent="0.2">
      <c r="A71" s="10">
        <f t="shared" si="7"/>
        <v>27</v>
      </c>
      <c r="B71" s="11" t="s">
        <v>46</v>
      </c>
      <c r="C71" s="12" t="s">
        <v>20</v>
      </c>
      <c r="D71" s="13"/>
      <c r="E71" s="13"/>
      <c r="F71" s="19">
        <v>89.497745138896775</v>
      </c>
      <c r="G71" s="19"/>
      <c r="H71" s="19">
        <v>70.447736466489658</v>
      </c>
      <c r="I71" s="19"/>
      <c r="J71" s="19">
        <v>66.380060513611582</v>
      </c>
      <c r="K71" s="19"/>
      <c r="L71" s="13">
        <f t="shared" si="8"/>
        <v>226.32554211899799</v>
      </c>
      <c r="M71" s="13">
        <f t="shared" si="8"/>
        <v>0</v>
      </c>
      <c r="N71" s="14"/>
      <c r="O71" s="14"/>
      <c r="P71" s="14"/>
      <c r="Q71" s="14"/>
      <c r="R71" s="14"/>
      <c r="S71" s="14"/>
      <c r="T71" s="14"/>
      <c r="U71" s="14"/>
      <c r="V71" s="14">
        <f t="shared" si="9"/>
        <v>0</v>
      </c>
      <c r="W71" s="14">
        <f t="shared" si="9"/>
        <v>0</v>
      </c>
      <c r="X71" s="15">
        <f t="shared" si="6"/>
        <v>89.497745138896775</v>
      </c>
      <c r="Y71" s="15">
        <f t="shared" si="6"/>
        <v>0</v>
      </c>
      <c r="Z71" s="15">
        <f t="shared" si="6"/>
        <v>70.447736466489658</v>
      </c>
      <c r="AA71" s="15">
        <f t="shared" si="6"/>
        <v>0</v>
      </c>
      <c r="AB71" s="15">
        <f t="shared" si="6"/>
        <v>66.380060513611582</v>
      </c>
      <c r="AC71" s="15">
        <f t="shared" si="6"/>
        <v>0</v>
      </c>
    </row>
    <row r="72" spans="1:29" x14ac:dyDescent="0.2">
      <c r="A72" s="10">
        <f t="shared" si="7"/>
        <v>28</v>
      </c>
      <c r="B72" s="11" t="s">
        <v>47</v>
      </c>
      <c r="C72" s="12" t="s">
        <v>20</v>
      </c>
      <c r="D72" s="13"/>
      <c r="E72" s="13"/>
      <c r="F72" s="19"/>
      <c r="G72" s="19"/>
      <c r="H72" s="19"/>
      <c r="I72" s="19"/>
      <c r="J72" s="19"/>
      <c r="K72" s="19"/>
      <c r="L72" s="13">
        <f t="shared" si="8"/>
        <v>0</v>
      </c>
      <c r="M72" s="13">
        <f t="shared" si="8"/>
        <v>0</v>
      </c>
      <c r="N72" s="14"/>
      <c r="O72" s="14"/>
      <c r="P72" s="14"/>
      <c r="Q72" s="14"/>
      <c r="R72" s="14"/>
      <c r="S72" s="14"/>
      <c r="T72" s="14"/>
      <c r="U72" s="14"/>
      <c r="V72" s="14">
        <f t="shared" si="9"/>
        <v>0</v>
      </c>
      <c r="W72" s="14">
        <f t="shared" si="9"/>
        <v>0</v>
      </c>
      <c r="X72" s="15">
        <f t="shared" si="6"/>
        <v>0</v>
      </c>
      <c r="Y72" s="15">
        <f t="shared" si="6"/>
        <v>0</v>
      </c>
      <c r="Z72" s="15">
        <f t="shared" si="6"/>
        <v>0</v>
      </c>
      <c r="AA72" s="15">
        <f t="shared" si="6"/>
        <v>0</v>
      </c>
      <c r="AB72" s="15">
        <f t="shared" si="6"/>
        <v>0</v>
      </c>
      <c r="AC72" s="15">
        <f t="shared" si="6"/>
        <v>0</v>
      </c>
    </row>
    <row r="73" spans="1:29" x14ac:dyDescent="0.2">
      <c r="A73" s="10">
        <f t="shared" si="7"/>
        <v>29</v>
      </c>
      <c r="B73" s="11" t="s">
        <v>48</v>
      </c>
      <c r="C73" s="12" t="s">
        <v>20</v>
      </c>
      <c r="D73" s="13"/>
      <c r="E73" s="13"/>
      <c r="F73" s="19">
        <v>19879.754621782526</v>
      </c>
      <c r="G73" s="19"/>
      <c r="H73" s="19">
        <v>15980.732881504229</v>
      </c>
      <c r="I73" s="19"/>
      <c r="J73" s="19">
        <v>15176.65974128525</v>
      </c>
      <c r="K73" s="19"/>
      <c r="L73" s="13">
        <f t="shared" si="8"/>
        <v>51037.147244572006</v>
      </c>
      <c r="M73" s="13">
        <f t="shared" si="8"/>
        <v>0</v>
      </c>
      <c r="N73" s="14"/>
      <c r="O73" s="14"/>
      <c r="P73" s="14"/>
      <c r="Q73" s="14"/>
      <c r="R73" s="14"/>
      <c r="S73" s="14"/>
      <c r="T73" s="14"/>
      <c r="U73" s="14"/>
      <c r="V73" s="14">
        <f t="shared" si="9"/>
        <v>0</v>
      </c>
      <c r="W73" s="14">
        <f t="shared" si="9"/>
        <v>0</v>
      </c>
      <c r="X73" s="15">
        <f t="shared" si="6"/>
        <v>19879.754621782526</v>
      </c>
      <c r="Y73" s="15">
        <f t="shared" si="6"/>
        <v>0</v>
      </c>
      <c r="Z73" s="15">
        <f t="shared" si="6"/>
        <v>15980.732881504229</v>
      </c>
      <c r="AA73" s="15">
        <f t="shared" si="6"/>
        <v>0</v>
      </c>
      <c r="AB73" s="15">
        <f t="shared" si="6"/>
        <v>15176.65974128525</v>
      </c>
      <c r="AC73" s="15">
        <f t="shared" si="6"/>
        <v>0</v>
      </c>
    </row>
    <row r="74" spans="1:29" x14ac:dyDescent="0.2">
      <c r="A74" s="10">
        <f t="shared" si="7"/>
        <v>30</v>
      </c>
      <c r="B74" s="11" t="s">
        <v>49</v>
      </c>
      <c r="C74" s="12" t="s">
        <v>20</v>
      </c>
      <c r="D74" s="13"/>
      <c r="E74" s="13"/>
      <c r="F74" s="19"/>
      <c r="G74" s="19"/>
      <c r="H74" s="19"/>
      <c r="I74" s="19"/>
      <c r="J74" s="19"/>
      <c r="K74" s="19"/>
      <c r="L74" s="13">
        <f t="shared" si="8"/>
        <v>0</v>
      </c>
      <c r="M74" s="13">
        <f t="shared" si="8"/>
        <v>0</v>
      </c>
      <c r="N74" s="14"/>
      <c r="O74" s="14"/>
      <c r="P74" s="14"/>
      <c r="Q74" s="14"/>
      <c r="R74" s="14"/>
      <c r="S74" s="14"/>
      <c r="T74" s="14"/>
      <c r="U74" s="14"/>
      <c r="V74" s="14">
        <f t="shared" si="9"/>
        <v>0</v>
      </c>
      <c r="W74" s="14">
        <f t="shared" si="9"/>
        <v>0</v>
      </c>
      <c r="X74" s="15">
        <f t="shared" si="6"/>
        <v>0</v>
      </c>
      <c r="Y74" s="15">
        <f t="shared" si="6"/>
        <v>0</v>
      </c>
      <c r="Z74" s="15">
        <f t="shared" si="6"/>
        <v>0</v>
      </c>
      <c r="AA74" s="15">
        <f t="shared" si="6"/>
        <v>0</v>
      </c>
      <c r="AB74" s="15">
        <f t="shared" si="6"/>
        <v>0</v>
      </c>
      <c r="AC74" s="15">
        <f t="shared" si="6"/>
        <v>0</v>
      </c>
    </row>
    <row r="75" spans="1:29" x14ac:dyDescent="0.2">
      <c r="A75" s="62" t="s">
        <v>50</v>
      </c>
      <c r="B75" s="62"/>
      <c r="C75" s="12" t="s">
        <v>20</v>
      </c>
      <c r="D75" s="17">
        <f t="shared" ref="D75:L75" si="10">SUM(D45:D74)</f>
        <v>0</v>
      </c>
      <c r="E75" s="18">
        <f>SUMIF(E45:E74,"&gt;0")</f>
        <v>0</v>
      </c>
      <c r="F75" s="17">
        <f t="shared" si="10"/>
        <v>98252.288</v>
      </c>
      <c r="G75" s="18">
        <f>SUMIF(G45:G74,"&gt;0")</f>
        <v>0</v>
      </c>
      <c r="H75" s="17">
        <f t="shared" si="10"/>
        <v>79422.731000000014</v>
      </c>
      <c r="I75" s="18">
        <f>SUMIF(I45:I74,"&gt;0")</f>
        <v>0</v>
      </c>
      <c r="J75" s="17">
        <f t="shared" si="10"/>
        <v>75923.301000000007</v>
      </c>
      <c r="K75" s="18">
        <f>SUMIF(K45:K74,"&gt;0")</f>
        <v>0</v>
      </c>
      <c r="L75" s="17">
        <f t="shared" si="10"/>
        <v>253598.32</v>
      </c>
      <c r="M75" s="18">
        <f>SUMIF(M45:M74,"&gt;0")</f>
        <v>0</v>
      </c>
      <c r="N75" s="17">
        <f t="shared" ref="N75:V75" si="11">SUM(N45:N74)</f>
        <v>0</v>
      </c>
      <c r="O75" s="18">
        <f>SUMIF(O45:O74,"&gt;0")</f>
        <v>0</v>
      </c>
      <c r="P75" s="17">
        <f t="shared" si="11"/>
        <v>0</v>
      </c>
      <c r="Q75" s="18">
        <f>SUMIF(Q45:Q74,"&gt;0")</f>
        <v>0</v>
      </c>
      <c r="R75" s="17">
        <f t="shared" si="11"/>
        <v>0</v>
      </c>
      <c r="S75" s="18">
        <f>SUMIF(S45:S74,"&gt;0")</f>
        <v>0</v>
      </c>
      <c r="T75" s="17">
        <f t="shared" si="11"/>
        <v>0</v>
      </c>
      <c r="U75" s="18">
        <f>SUMIF(U45:U74,"&gt;0")</f>
        <v>0</v>
      </c>
      <c r="V75" s="17">
        <f t="shared" si="11"/>
        <v>0</v>
      </c>
      <c r="W75" s="18">
        <f>SUMIF(W45:W74,"&gt;0")</f>
        <v>0</v>
      </c>
    </row>
    <row r="77" spans="1:29" x14ac:dyDescent="0.2">
      <c r="B77" s="50" t="s">
        <v>57</v>
      </c>
      <c r="C77" s="50"/>
    </row>
    <row r="78" spans="1:29" x14ac:dyDescent="0.2">
      <c r="A78" s="63" t="s">
        <v>5</v>
      </c>
      <c r="B78" s="63" t="s">
        <v>6</v>
      </c>
      <c r="C78" s="63" t="s">
        <v>7</v>
      </c>
      <c r="D78" s="53" t="s">
        <v>8</v>
      </c>
      <c r="E78" s="54"/>
      <c r="F78" s="60" t="s">
        <v>58</v>
      </c>
      <c r="G78" s="60"/>
      <c r="H78" s="60"/>
      <c r="I78" s="60"/>
      <c r="J78" s="60"/>
      <c r="K78" s="60"/>
      <c r="L78" s="60"/>
      <c r="M78" s="60"/>
      <c r="N78" s="53" t="s">
        <v>10</v>
      </c>
      <c r="O78" s="54"/>
      <c r="P78" s="60" t="s">
        <v>58</v>
      </c>
      <c r="Q78" s="60"/>
      <c r="R78" s="60"/>
      <c r="S78" s="60"/>
      <c r="T78" s="60"/>
      <c r="U78" s="60"/>
      <c r="V78" s="60"/>
      <c r="W78" s="60"/>
    </row>
    <row r="79" spans="1:29" x14ac:dyDescent="0.2">
      <c r="A79" s="64"/>
      <c r="B79" s="64"/>
      <c r="C79" s="64"/>
      <c r="D79" s="53" t="s">
        <v>12</v>
      </c>
      <c r="E79" s="54"/>
      <c r="F79" s="60" t="s">
        <v>59</v>
      </c>
      <c r="G79" s="60"/>
      <c r="H79" s="60" t="s">
        <v>60</v>
      </c>
      <c r="I79" s="60"/>
      <c r="J79" s="60" t="s">
        <v>61</v>
      </c>
      <c r="K79" s="60"/>
      <c r="L79" s="60" t="s">
        <v>62</v>
      </c>
      <c r="M79" s="60"/>
      <c r="N79" s="53" t="s">
        <v>12</v>
      </c>
      <c r="O79" s="54"/>
      <c r="P79" s="60" t="s">
        <v>59</v>
      </c>
      <c r="Q79" s="60"/>
      <c r="R79" s="60" t="s">
        <v>60</v>
      </c>
      <c r="S79" s="60"/>
      <c r="T79" s="60" t="s">
        <v>61</v>
      </c>
      <c r="U79" s="60"/>
      <c r="V79" s="60" t="s">
        <v>62</v>
      </c>
      <c r="W79" s="60"/>
    </row>
    <row r="80" spans="1:29" ht="184.5" customHeight="1" x14ac:dyDescent="0.2">
      <c r="A80" s="65"/>
      <c r="B80" s="65"/>
      <c r="C80" s="65"/>
      <c r="D80" s="8" t="s">
        <v>17</v>
      </c>
      <c r="E80" s="8" t="s">
        <v>18</v>
      </c>
      <c r="F80" s="8" t="s">
        <v>17</v>
      </c>
      <c r="G80" s="8" t="s">
        <v>18</v>
      </c>
      <c r="H80" s="8" t="s">
        <v>17</v>
      </c>
      <c r="I80" s="8" t="s">
        <v>18</v>
      </c>
      <c r="J80" s="8" t="s">
        <v>17</v>
      </c>
      <c r="K80" s="8" t="s">
        <v>18</v>
      </c>
      <c r="L80" s="8" t="s">
        <v>17</v>
      </c>
      <c r="M80" s="8" t="s">
        <v>18</v>
      </c>
      <c r="N80" s="8" t="s">
        <v>17</v>
      </c>
      <c r="O80" s="8" t="s">
        <v>18</v>
      </c>
      <c r="P80" s="8" t="s">
        <v>17</v>
      </c>
      <c r="Q80" s="8" t="s">
        <v>18</v>
      </c>
      <c r="R80" s="8" t="s">
        <v>17</v>
      </c>
      <c r="S80" s="8" t="s">
        <v>18</v>
      </c>
      <c r="T80" s="8" t="s">
        <v>17</v>
      </c>
      <c r="U80" s="8" t="s">
        <v>18</v>
      </c>
      <c r="V80" s="8" t="s">
        <v>17</v>
      </c>
      <c r="W80" s="8" t="s">
        <v>18</v>
      </c>
    </row>
    <row r="81" spans="1:29" x14ac:dyDescent="0.2">
      <c r="A81" s="10">
        <v>1</v>
      </c>
      <c r="B81" s="11" t="s">
        <v>19</v>
      </c>
      <c r="C81" s="12" t="s">
        <v>20</v>
      </c>
      <c r="D81" s="13"/>
      <c r="E81" s="13"/>
      <c r="F81" s="14"/>
      <c r="G81" s="14"/>
      <c r="H81" s="14"/>
      <c r="I81" s="14"/>
      <c r="J81" s="14"/>
      <c r="K81" s="14"/>
      <c r="L81" s="13"/>
      <c r="M81" s="13"/>
      <c r="N81" s="14"/>
      <c r="O81" s="14"/>
      <c r="P81" s="14"/>
      <c r="Q81" s="14"/>
      <c r="R81" s="14"/>
      <c r="S81" s="14"/>
      <c r="T81" s="14"/>
      <c r="U81" s="14"/>
      <c r="V81" s="14">
        <f>P81+R81+T81</f>
        <v>0</v>
      </c>
      <c r="W81" s="14">
        <f>Q81+S81+U81</f>
        <v>0</v>
      </c>
      <c r="X81" s="15">
        <f t="shared" ref="X81:AC110" si="12">F81+P81</f>
        <v>0</v>
      </c>
      <c r="Y81" s="15">
        <f t="shared" si="12"/>
        <v>0</v>
      </c>
      <c r="Z81" s="15">
        <f t="shared" si="12"/>
        <v>0</v>
      </c>
      <c r="AA81" s="15">
        <f t="shared" si="12"/>
        <v>0</v>
      </c>
      <c r="AB81" s="15">
        <f t="shared" si="12"/>
        <v>0</v>
      </c>
      <c r="AC81" s="15">
        <f t="shared" si="12"/>
        <v>0</v>
      </c>
    </row>
    <row r="82" spans="1:29" x14ac:dyDescent="0.2">
      <c r="A82" s="10">
        <f t="shared" ref="A82:A110" si="13">A81+1</f>
        <v>2</v>
      </c>
      <c r="B82" s="11" t="s">
        <v>21</v>
      </c>
      <c r="C82" s="12" t="s">
        <v>20</v>
      </c>
      <c r="D82" s="13"/>
      <c r="E82" s="13"/>
      <c r="F82" s="14">
        <v>592.81031905339728</v>
      </c>
      <c r="G82" s="14"/>
      <c r="H82" s="14">
        <v>710.06454601410519</v>
      </c>
      <c r="I82" s="14"/>
      <c r="J82" s="14">
        <v>776.95575269103006</v>
      </c>
      <c r="K82" s="14"/>
      <c r="L82" s="13">
        <f>F82+H82+J82</f>
        <v>2079.8306177585328</v>
      </c>
      <c r="M82" s="13">
        <f>G82+I82+K82</f>
        <v>0</v>
      </c>
      <c r="N82" s="14"/>
      <c r="O82" s="14"/>
      <c r="P82" s="14"/>
      <c r="Q82" s="14"/>
      <c r="R82" s="14"/>
      <c r="S82" s="14"/>
      <c r="T82" s="14"/>
      <c r="U82" s="14"/>
      <c r="V82" s="14">
        <f t="shared" ref="V82:W110" si="14">P82+R82+T82</f>
        <v>0</v>
      </c>
      <c r="W82" s="14">
        <f t="shared" si="14"/>
        <v>0</v>
      </c>
      <c r="X82" s="15">
        <f t="shared" si="12"/>
        <v>592.81031905339728</v>
      </c>
      <c r="Y82" s="15">
        <f t="shared" si="12"/>
        <v>0</v>
      </c>
      <c r="Z82" s="15">
        <f t="shared" si="12"/>
        <v>710.06454601410519</v>
      </c>
      <c r="AA82" s="15">
        <f t="shared" si="12"/>
        <v>0</v>
      </c>
      <c r="AB82" s="15">
        <f t="shared" si="12"/>
        <v>776.95575269103006</v>
      </c>
      <c r="AC82" s="15">
        <f t="shared" si="12"/>
        <v>0</v>
      </c>
    </row>
    <row r="83" spans="1:29" x14ac:dyDescent="0.2">
      <c r="A83" s="10">
        <f t="shared" si="13"/>
        <v>3</v>
      </c>
      <c r="B83" s="11" t="s">
        <v>22</v>
      </c>
      <c r="C83" s="12" t="s">
        <v>20</v>
      </c>
      <c r="D83" s="13"/>
      <c r="E83" s="13"/>
      <c r="F83" s="14"/>
      <c r="G83" s="14"/>
      <c r="H83" s="14"/>
      <c r="I83" s="14"/>
      <c r="J83" s="14"/>
      <c r="K83" s="14"/>
      <c r="L83" s="13">
        <f t="shared" ref="L83:M110" si="15">F83+H83+J83</f>
        <v>0</v>
      </c>
      <c r="M83" s="13">
        <f t="shared" si="15"/>
        <v>0</v>
      </c>
      <c r="N83" s="14"/>
      <c r="O83" s="14"/>
      <c r="P83" s="14"/>
      <c r="Q83" s="14"/>
      <c r="R83" s="14"/>
      <c r="S83" s="14"/>
      <c r="T83" s="14"/>
      <c r="U83" s="14"/>
      <c r="V83" s="14">
        <f t="shared" si="14"/>
        <v>0</v>
      </c>
      <c r="W83" s="14">
        <f t="shared" si="14"/>
        <v>0</v>
      </c>
      <c r="X83" s="15">
        <f t="shared" si="12"/>
        <v>0</v>
      </c>
      <c r="Y83" s="15">
        <f t="shared" si="12"/>
        <v>0</v>
      </c>
      <c r="Z83" s="15">
        <f t="shared" si="12"/>
        <v>0</v>
      </c>
      <c r="AA83" s="15">
        <f t="shared" si="12"/>
        <v>0</v>
      </c>
      <c r="AB83" s="15">
        <f t="shared" si="12"/>
        <v>0</v>
      </c>
      <c r="AC83" s="15">
        <f t="shared" si="12"/>
        <v>0</v>
      </c>
    </row>
    <row r="84" spans="1:29" x14ac:dyDescent="0.2">
      <c r="A84" s="10">
        <f t="shared" si="13"/>
        <v>4</v>
      </c>
      <c r="B84" s="11" t="s">
        <v>23</v>
      </c>
      <c r="C84" s="12" t="s">
        <v>20</v>
      </c>
      <c r="D84" s="13"/>
      <c r="E84" s="13"/>
      <c r="F84" s="14">
        <v>14528.743829449904</v>
      </c>
      <c r="G84" s="14"/>
      <c r="H84" s="14">
        <v>21408.997467959827</v>
      </c>
      <c r="I84" s="14"/>
      <c r="J84" s="14">
        <v>21312.812421066243</v>
      </c>
      <c r="K84" s="14"/>
      <c r="L84" s="13">
        <f t="shared" si="15"/>
        <v>57250.553718475974</v>
      </c>
      <c r="M84" s="13">
        <f t="shared" si="15"/>
        <v>0</v>
      </c>
      <c r="N84" s="14"/>
      <c r="O84" s="14"/>
      <c r="P84" s="14"/>
      <c r="Q84" s="14"/>
      <c r="R84" s="14"/>
      <c r="S84" s="14"/>
      <c r="T84" s="14"/>
      <c r="U84" s="14"/>
      <c r="V84" s="14">
        <f t="shared" si="14"/>
        <v>0</v>
      </c>
      <c r="W84" s="14">
        <f t="shared" si="14"/>
        <v>0</v>
      </c>
      <c r="X84" s="15">
        <f t="shared" si="12"/>
        <v>14528.743829449904</v>
      </c>
      <c r="Y84" s="15">
        <f t="shared" si="12"/>
        <v>0</v>
      </c>
      <c r="Z84" s="15">
        <f t="shared" si="12"/>
        <v>21408.997467959827</v>
      </c>
      <c r="AA84" s="15">
        <f t="shared" si="12"/>
        <v>0</v>
      </c>
      <c r="AB84" s="15">
        <f t="shared" si="12"/>
        <v>21312.812421066243</v>
      </c>
      <c r="AC84" s="15">
        <f t="shared" si="12"/>
        <v>0</v>
      </c>
    </row>
    <row r="85" spans="1:29" x14ac:dyDescent="0.2">
      <c r="A85" s="10">
        <f t="shared" si="13"/>
        <v>5</v>
      </c>
      <c r="B85" s="16" t="s">
        <v>24</v>
      </c>
      <c r="C85" s="12" t="s">
        <v>20</v>
      </c>
      <c r="D85" s="13"/>
      <c r="E85" s="13"/>
      <c r="F85" s="14">
        <v>537.38595872101587</v>
      </c>
      <c r="G85" s="14"/>
      <c r="H85" s="14">
        <v>533.45536247819837</v>
      </c>
      <c r="I85" s="14"/>
      <c r="J85" s="14">
        <v>562.54885283877047</v>
      </c>
      <c r="K85" s="14"/>
      <c r="L85" s="13">
        <f t="shared" si="15"/>
        <v>1633.3901740379847</v>
      </c>
      <c r="M85" s="13">
        <f t="shared" si="15"/>
        <v>0</v>
      </c>
      <c r="N85" s="14"/>
      <c r="O85" s="14"/>
      <c r="P85" s="14"/>
      <c r="Q85" s="14"/>
      <c r="R85" s="14"/>
      <c r="S85" s="14"/>
      <c r="T85" s="14"/>
      <c r="U85" s="14"/>
      <c r="V85" s="14">
        <f t="shared" si="14"/>
        <v>0</v>
      </c>
      <c r="W85" s="14">
        <f t="shared" si="14"/>
        <v>0</v>
      </c>
      <c r="X85" s="15">
        <f t="shared" si="12"/>
        <v>537.38595872101587</v>
      </c>
      <c r="Y85" s="15">
        <f t="shared" si="12"/>
        <v>0</v>
      </c>
      <c r="Z85" s="15">
        <f t="shared" si="12"/>
        <v>533.45536247819837</v>
      </c>
      <c r="AA85" s="15">
        <f t="shared" si="12"/>
        <v>0</v>
      </c>
      <c r="AB85" s="15">
        <f t="shared" si="12"/>
        <v>562.54885283877047</v>
      </c>
      <c r="AC85" s="15">
        <f t="shared" si="12"/>
        <v>0</v>
      </c>
    </row>
    <row r="86" spans="1:29" x14ac:dyDescent="0.2">
      <c r="A86" s="10">
        <f t="shared" si="13"/>
        <v>6</v>
      </c>
      <c r="B86" s="16" t="s">
        <v>25</v>
      </c>
      <c r="C86" s="12" t="s">
        <v>20</v>
      </c>
      <c r="D86" s="13"/>
      <c r="E86" s="13"/>
      <c r="F86" s="14"/>
      <c r="G86" s="14"/>
      <c r="H86" s="14"/>
      <c r="I86" s="14"/>
      <c r="J86" s="14"/>
      <c r="K86" s="14"/>
      <c r="L86" s="13">
        <f t="shared" si="15"/>
        <v>0</v>
      </c>
      <c r="M86" s="13">
        <f t="shared" si="15"/>
        <v>0</v>
      </c>
      <c r="N86" s="14"/>
      <c r="O86" s="14"/>
      <c r="P86" s="14"/>
      <c r="Q86" s="14"/>
      <c r="R86" s="14"/>
      <c r="S86" s="14"/>
      <c r="T86" s="14"/>
      <c r="U86" s="14"/>
      <c r="V86" s="14">
        <f t="shared" si="14"/>
        <v>0</v>
      </c>
      <c r="W86" s="14">
        <f t="shared" si="14"/>
        <v>0</v>
      </c>
      <c r="X86" s="15">
        <f t="shared" si="12"/>
        <v>0</v>
      </c>
      <c r="Y86" s="15">
        <f t="shared" si="12"/>
        <v>0</v>
      </c>
      <c r="Z86" s="15">
        <f t="shared" si="12"/>
        <v>0</v>
      </c>
      <c r="AA86" s="15">
        <f t="shared" si="12"/>
        <v>0</v>
      </c>
      <c r="AB86" s="15">
        <f t="shared" si="12"/>
        <v>0</v>
      </c>
      <c r="AC86" s="15">
        <f t="shared" si="12"/>
        <v>0</v>
      </c>
    </row>
    <row r="87" spans="1:29" x14ac:dyDescent="0.2">
      <c r="A87" s="10">
        <f t="shared" si="13"/>
        <v>7</v>
      </c>
      <c r="B87" s="16" t="s">
        <v>26</v>
      </c>
      <c r="C87" s="12" t="s">
        <v>20</v>
      </c>
      <c r="D87" s="13"/>
      <c r="E87" s="13"/>
      <c r="F87" s="14">
        <v>1313.7222675742021</v>
      </c>
      <c r="G87" s="14"/>
      <c r="H87" s="14">
        <v>1369.0267591541451</v>
      </c>
      <c r="I87" s="14"/>
      <c r="J87" s="14">
        <v>1343.2627398124275</v>
      </c>
      <c r="K87" s="14"/>
      <c r="L87" s="13">
        <f t="shared" si="15"/>
        <v>4026.0117665407752</v>
      </c>
      <c r="M87" s="13">
        <f t="shared" si="15"/>
        <v>0</v>
      </c>
      <c r="N87" s="14"/>
      <c r="O87" s="14"/>
      <c r="P87" s="14"/>
      <c r="Q87" s="14"/>
      <c r="R87" s="14"/>
      <c r="S87" s="14"/>
      <c r="T87" s="14"/>
      <c r="U87" s="14"/>
      <c r="V87" s="14">
        <f t="shared" si="14"/>
        <v>0</v>
      </c>
      <c r="W87" s="14">
        <f t="shared" si="14"/>
        <v>0</v>
      </c>
      <c r="X87" s="15">
        <f t="shared" si="12"/>
        <v>1313.7222675742021</v>
      </c>
      <c r="Y87" s="15">
        <f t="shared" si="12"/>
        <v>0</v>
      </c>
      <c r="Z87" s="15">
        <f t="shared" si="12"/>
        <v>1369.0267591541451</v>
      </c>
      <c r="AA87" s="15">
        <f t="shared" si="12"/>
        <v>0</v>
      </c>
      <c r="AB87" s="15">
        <f t="shared" si="12"/>
        <v>1343.2627398124275</v>
      </c>
      <c r="AC87" s="15">
        <f t="shared" si="12"/>
        <v>0</v>
      </c>
    </row>
    <row r="88" spans="1:29" x14ac:dyDescent="0.2">
      <c r="A88" s="10">
        <f t="shared" si="13"/>
        <v>8</v>
      </c>
      <c r="B88" s="16" t="s">
        <v>27</v>
      </c>
      <c r="C88" s="12" t="s">
        <v>20</v>
      </c>
      <c r="D88" s="13"/>
      <c r="E88" s="13"/>
      <c r="F88" s="14"/>
      <c r="G88" s="14"/>
      <c r="H88" s="14"/>
      <c r="I88" s="14"/>
      <c r="J88" s="14"/>
      <c r="K88" s="14"/>
      <c r="L88" s="13">
        <f t="shared" si="15"/>
        <v>0</v>
      </c>
      <c r="M88" s="13">
        <f t="shared" si="15"/>
        <v>0</v>
      </c>
      <c r="N88" s="14"/>
      <c r="O88" s="14"/>
      <c r="P88" s="14"/>
      <c r="Q88" s="14"/>
      <c r="R88" s="14"/>
      <c r="S88" s="14"/>
      <c r="T88" s="14"/>
      <c r="U88" s="14"/>
      <c r="V88" s="14">
        <f t="shared" si="14"/>
        <v>0</v>
      </c>
      <c r="W88" s="14">
        <f t="shared" si="14"/>
        <v>0</v>
      </c>
      <c r="X88" s="15">
        <f t="shared" si="12"/>
        <v>0</v>
      </c>
      <c r="Y88" s="15">
        <f t="shared" si="12"/>
        <v>0</v>
      </c>
      <c r="Z88" s="15">
        <f t="shared" si="12"/>
        <v>0</v>
      </c>
      <c r="AA88" s="15">
        <f t="shared" si="12"/>
        <v>0</v>
      </c>
      <c r="AB88" s="15">
        <f t="shared" si="12"/>
        <v>0</v>
      </c>
      <c r="AC88" s="15">
        <f t="shared" si="12"/>
        <v>0</v>
      </c>
    </row>
    <row r="89" spans="1:29" x14ac:dyDescent="0.2">
      <c r="A89" s="10">
        <f t="shared" si="13"/>
        <v>9</v>
      </c>
      <c r="B89" s="16" t="s">
        <v>28</v>
      </c>
      <c r="C89" s="12" t="s">
        <v>20</v>
      </c>
      <c r="D89" s="13"/>
      <c r="E89" s="13"/>
      <c r="F89" s="14">
        <v>29.712809308980347</v>
      </c>
      <c r="G89" s="14"/>
      <c r="H89" s="14">
        <v>42.53500257977327</v>
      </c>
      <c r="I89" s="14"/>
      <c r="J89" s="14">
        <v>42.386588651715648</v>
      </c>
      <c r="K89" s="14"/>
      <c r="L89" s="13">
        <f t="shared" si="15"/>
        <v>114.63440054046927</v>
      </c>
      <c r="M89" s="13">
        <f t="shared" si="15"/>
        <v>0</v>
      </c>
      <c r="N89" s="14"/>
      <c r="O89" s="14"/>
      <c r="P89" s="14"/>
      <c r="Q89" s="14"/>
      <c r="R89" s="14"/>
      <c r="S89" s="14"/>
      <c r="T89" s="14"/>
      <c r="U89" s="14"/>
      <c r="V89" s="14">
        <f t="shared" si="14"/>
        <v>0</v>
      </c>
      <c r="W89" s="14">
        <f t="shared" si="14"/>
        <v>0</v>
      </c>
      <c r="X89" s="15">
        <f t="shared" si="12"/>
        <v>29.712809308980347</v>
      </c>
      <c r="Y89" s="15">
        <f t="shared" si="12"/>
        <v>0</v>
      </c>
      <c r="Z89" s="15">
        <f t="shared" si="12"/>
        <v>42.53500257977327</v>
      </c>
      <c r="AA89" s="15">
        <f t="shared" si="12"/>
        <v>0</v>
      </c>
      <c r="AB89" s="15">
        <f t="shared" si="12"/>
        <v>42.386588651715648</v>
      </c>
      <c r="AC89" s="15">
        <f t="shared" si="12"/>
        <v>0</v>
      </c>
    </row>
    <row r="90" spans="1:29" x14ac:dyDescent="0.2">
      <c r="A90" s="10">
        <f t="shared" si="13"/>
        <v>10</v>
      </c>
      <c r="B90" s="16" t="s">
        <v>29</v>
      </c>
      <c r="C90" s="12" t="s">
        <v>20</v>
      </c>
      <c r="D90" s="13"/>
      <c r="E90" s="13"/>
      <c r="F90" s="14"/>
      <c r="G90" s="14"/>
      <c r="H90" s="14"/>
      <c r="I90" s="14"/>
      <c r="J90" s="14"/>
      <c r="K90" s="14"/>
      <c r="L90" s="13">
        <f t="shared" si="15"/>
        <v>0</v>
      </c>
      <c r="M90" s="13">
        <f t="shared" si="15"/>
        <v>0</v>
      </c>
      <c r="N90" s="14"/>
      <c r="O90" s="14"/>
      <c r="P90" s="14"/>
      <c r="Q90" s="14"/>
      <c r="R90" s="14"/>
      <c r="S90" s="14"/>
      <c r="T90" s="14"/>
      <c r="U90" s="14"/>
      <c r="V90" s="14">
        <f t="shared" si="14"/>
        <v>0</v>
      </c>
      <c r="W90" s="14">
        <f t="shared" si="14"/>
        <v>0</v>
      </c>
      <c r="X90" s="15">
        <f t="shared" si="12"/>
        <v>0</v>
      </c>
      <c r="Y90" s="15">
        <f t="shared" si="12"/>
        <v>0</v>
      </c>
      <c r="Z90" s="15">
        <f t="shared" si="12"/>
        <v>0</v>
      </c>
      <c r="AA90" s="15">
        <f t="shared" si="12"/>
        <v>0</v>
      </c>
      <c r="AB90" s="15">
        <f t="shared" si="12"/>
        <v>0</v>
      </c>
      <c r="AC90" s="15">
        <f t="shared" si="12"/>
        <v>0</v>
      </c>
    </row>
    <row r="91" spans="1:29" x14ac:dyDescent="0.2">
      <c r="A91" s="10">
        <f t="shared" si="13"/>
        <v>11</v>
      </c>
      <c r="B91" s="11" t="s">
        <v>30</v>
      </c>
      <c r="C91" s="12" t="s">
        <v>20</v>
      </c>
      <c r="D91" s="13"/>
      <c r="E91" s="13"/>
      <c r="F91" s="14"/>
      <c r="G91" s="14"/>
      <c r="H91" s="14"/>
      <c r="I91" s="14"/>
      <c r="J91" s="14"/>
      <c r="K91" s="14"/>
      <c r="L91" s="13">
        <f t="shared" si="15"/>
        <v>0</v>
      </c>
      <c r="M91" s="13">
        <f t="shared" si="15"/>
        <v>0</v>
      </c>
      <c r="N91" s="14"/>
      <c r="O91" s="14"/>
      <c r="P91" s="14"/>
      <c r="Q91" s="14"/>
      <c r="R91" s="14"/>
      <c r="S91" s="14"/>
      <c r="T91" s="14"/>
      <c r="U91" s="14"/>
      <c r="V91" s="14">
        <f t="shared" si="14"/>
        <v>0</v>
      </c>
      <c r="W91" s="14">
        <f t="shared" si="14"/>
        <v>0</v>
      </c>
      <c r="X91" s="15">
        <f t="shared" si="12"/>
        <v>0</v>
      </c>
      <c r="Y91" s="15">
        <f t="shared" si="12"/>
        <v>0</v>
      </c>
      <c r="Z91" s="15">
        <f t="shared" si="12"/>
        <v>0</v>
      </c>
      <c r="AA91" s="15">
        <f t="shared" si="12"/>
        <v>0</v>
      </c>
      <c r="AB91" s="15">
        <f t="shared" si="12"/>
        <v>0</v>
      </c>
      <c r="AC91" s="15">
        <f t="shared" si="12"/>
        <v>0</v>
      </c>
    </row>
    <row r="92" spans="1:29" x14ac:dyDescent="0.2">
      <c r="A92" s="10">
        <f t="shared" si="13"/>
        <v>12</v>
      </c>
      <c r="B92" s="11" t="s">
        <v>31</v>
      </c>
      <c r="C92" s="12" t="s">
        <v>20</v>
      </c>
      <c r="D92" s="13"/>
      <c r="E92" s="13"/>
      <c r="F92" s="14"/>
      <c r="G92" s="14"/>
      <c r="H92" s="14"/>
      <c r="I92" s="14"/>
      <c r="J92" s="14"/>
      <c r="K92" s="14"/>
      <c r="L92" s="13">
        <f t="shared" si="15"/>
        <v>0</v>
      </c>
      <c r="M92" s="13">
        <f t="shared" si="15"/>
        <v>0</v>
      </c>
      <c r="N92" s="14"/>
      <c r="O92" s="14"/>
      <c r="P92" s="14"/>
      <c r="Q92" s="14"/>
      <c r="R92" s="14"/>
      <c r="S92" s="14"/>
      <c r="T92" s="14"/>
      <c r="U92" s="14"/>
      <c r="V92" s="14">
        <f t="shared" si="14"/>
        <v>0</v>
      </c>
      <c r="W92" s="14">
        <f t="shared" si="14"/>
        <v>0</v>
      </c>
      <c r="X92" s="15">
        <f t="shared" si="12"/>
        <v>0</v>
      </c>
      <c r="Y92" s="15">
        <f t="shared" si="12"/>
        <v>0</v>
      </c>
      <c r="Z92" s="15">
        <f t="shared" si="12"/>
        <v>0</v>
      </c>
      <c r="AA92" s="15">
        <f t="shared" si="12"/>
        <v>0</v>
      </c>
      <c r="AB92" s="15">
        <f t="shared" si="12"/>
        <v>0</v>
      </c>
      <c r="AC92" s="15">
        <f t="shared" si="12"/>
        <v>0</v>
      </c>
    </row>
    <row r="93" spans="1:29" x14ac:dyDescent="0.2">
      <c r="A93" s="10">
        <f t="shared" si="13"/>
        <v>13</v>
      </c>
      <c r="B93" s="11" t="s">
        <v>32</v>
      </c>
      <c r="C93" s="12" t="s">
        <v>20</v>
      </c>
      <c r="D93" s="13"/>
      <c r="E93" s="13"/>
      <c r="F93" s="14">
        <v>10608.497654363493</v>
      </c>
      <c r="G93" s="14"/>
      <c r="H93" s="14">
        <v>15644.711000645097</v>
      </c>
      <c r="I93" s="14"/>
      <c r="J93" s="14">
        <v>15639.943916308412</v>
      </c>
      <c r="K93" s="14"/>
      <c r="L93" s="13">
        <f t="shared" si="15"/>
        <v>41893.152571316998</v>
      </c>
      <c r="M93" s="13">
        <f t="shared" si="15"/>
        <v>0</v>
      </c>
      <c r="N93" s="14"/>
      <c r="O93" s="14"/>
      <c r="P93" s="14"/>
      <c r="Q93" s="14"/>
      <c r="R93" s="14"/>
      <c r="S93" s="14"/>
      <c r="T93" s="14"/>
      <c r="U93" s="14"/>
      <c r="V93" s="14">
        <f t="shared" si="14"/>
        <v>0</v>
      </c>
      <c r="W93" s="14">
        <f t="shared" si="14"/>
        <v>0</v>
      </c>
      <c r="X93" s="15">
        <f t="shared" si="12"/>
        <v>10608.497654363493</v>
      </c>
      <c r="Y93" s="15">
        <f t="shared" si="12"/>
        <v>0</v>
      </c>
      <c r="Z93" s="15">
        <f t="shared" si="12"/>
        <v>15644.711000645097</v>
      </c>
      <c r="AA93" s="15">
        <f t="shared" si="12"/>
        <v>0</v>
      </c>
      <c r="AB93" s="15">
        <f t="shared" si="12"/>
        <v>15639.943916308412</v>
      </c>
      <c r="AC93" s="15">
        <f t="shared" si="12"/>
        <v>0</v>
      </c>
    </row>
    <row r="94" spans="1:29" x14ac:dyDescent="0.2">
      <c r="A94" s="10">
        <f t="shared" si="13"/>
        <v>14</v>
      </c>
      <c r="B94" s="11" t="s">
        <v>33</v>
      </c>
      <c r="C94" s="12" t="s">
        <v>20</v>
      </c>
      <c r="D94" s="13"/>
      <c r="E94" s="13"/>
      <c r="F94" s="14">
        <v>16025.712920673697</v>
      </c>
      <c r="G94" s="14"/>
      <c r="H94" s="14">
        <v>23618.620105000391</v>
      </c>
      <c r="I94" s="14"/>
      <c r="J94" s="14">
        <v>23534.035008249899</v>
      </c>
      <c r="K94" s="14"/>
      <c r="L94" s="13">
        <f t="shared" si="15"/>
        <v>63178.368033923987</v>
      </c>
      <c r="M94" s="13">
        <f t="shared" si="15"/>
        <v>0</v>
      </c>
      <c r="N94" s="14"/>
      <c r="O94" s="14"/>
      <c r="P94" s="14"/>
      <c r="Q94" s="14"/>
      <c r="R94" s="14"/>
      <c r="S94" s="14"/>
      <c r="T94" s="14"/>
      <c r="U94" s="14"/>
      <c r="V94" s="14">
        <f t="shared" si="14"/>
        <v>0</v>
      </c>
      <c r="W94" s="14">
        <f t="shared" si="14"/>
        <v>0</v>
      </c>
      <c r="X94" s="15">
        <f t="shared" si="12"/>
        <v>16025.712920673697</v>
      </c>
      <c r="Y94" s="15">
        <f t="shared" si="12"/>
        <v>0</v>
      </c>
      <c r="Z94" s="15">
        <f t="shared" si="12"/>
        <v>23618.620105000391</v>
      </c>
      <c r="AA94" s="15">
        <f t="shared" si="12"/>
        <v>0</v>
      </c>
      <c r="AB94" s="15">
        <f t="shared" si="12"/>
        <v>23534.035008249899</v>
      </c>
      <c r="AC94" s="15">
        <f t="shared" si="12"/>
        <v>0</v>
      </c>
    </row>
    <row r="95" spans="1:29" x14ac:dyDescent="0.2">
      <c r="A95" s="10">
        <f t="shared" si="13"/>
        <v>15</v>
      </c>
      <c r="B95" s="11" t="s">
        <v>34</v>
      </c>
      <c r="C95" s="12" t="s">
        <v>20</v>
      </c>
      <c r="D95" s="13"/>
      <c r="E95" s="13"/>
      <c r="F95" s="14">
        <v>899.42362935216636</v>
      </c>
      <c r="G95" s="14"/>
      <c r="H95" s="14">
        <v>1339.25088301294</v>
      </c>
      <c r="I95" s="14"/>
      <c r="J95" s="14">
        <v>1327.4082427347169</v>
      </c>
      <c r="K95" s="14"/>
      <c r="L95" s="13">
        <f t="shared" si="15"/>
        <v>3566.0827550998229</v>
      </c>
      <c r="M95" s="13">
        <f t="shared" si="15"/>
        <v>0</v>
      </c>
      <c r="N95" s="14"/>
      <c r="O95" s="14"/>
      <c r="P95" s="14"/>
      <c r="Q95" s="14"/>
      <c r="R95" s="14"/>
      <c r="S95" s="14"/>
      <c r="T95" s="14"/>
      <c r="U95" s="14"/>
      <c r="V95" s="14">
        <f t="shared" si="14"/>
        <v>0</v>
      </c>
      <c r="W95" s="14">
        <f t="shared" si="14"/>
        <v>0</v>
      </c>
      <c r="X95" s="15">
        <f t="shared" si="12"/>
        <v>899.42362935216636</v>
      </c>
      <c r="Y95" s="15">
        <f t="shared" si="12"/>
        <v>0</v>
      </c>
      <c r="Z95" s="15">
        <f t="shared" si="12"/>
        <v>1339.25088301294</v>
      </c>
      <c r="AA95" s="15">
        <f t="shared" si="12"/>
        <v>0</v>
      </c>
      <c r="AB95" s="15">
        <f t="shared" si="12"/>
        <v>1327.4082427347169</v>
      </c>
      <c r="AC95" s="15">
        <f t="shared" si="12"/>
        <v>0</v>
      </c>
    </row>
    <row r="96" spans="1:29" x14ac:dyDescent="0.2">
      <c r="A96" s="10">
        <f t="shared" si="13"/>
        <v>16</v>
      </c>
      <c r="B96" s="11" t="s">
        <v>35</v>
      </c>
      <c r="C96" s="12" t="s">
        <v>20</v>
      </c>
      <c r="D96" s="13"/>
      <c r="E96" s="13"/>
      <c r="F96" s="14">
        <v>1917.1308491527982</v>
      </c>
      <c r="G96" s="14"/>
      <c r="H96" s="14">
        <v>2858.4885888614726</v>
      </c>
      <c r="I96" s="14"/>
      <c r="J96" s="14">
        <v>2832.9846863428393</v>
      </c>
      <c r="K96" s="14"/>
      <c r="L96" s="13">
        <f t="shared" si="15"/>
        <v>7608.6041243571099</v>
      </c>
      <c r="M96" s="13">
        <f t="shared" si="15"/>
        <v>0</v>
      </c>
      <c r="N96" s="14"/>
      <c r="O96" s="14"/>
      <c r="P96" s="14"/>
      <c r="Q96" s="14"/>
      <c r="R96" s="14"/>
      <c r="S96" s="14"/>
      <c r="T96" s="14"/>
      <c r="U96" s="14"/>
      <c r="V96" s="14">
        <f t="shared" si="14"/>
        <v>0</v>
      </c>
      <c r="W96" s="14">
        <f t="shared" si="14"/>
        <v>0</v>
      </c>
      <c r="X96" s="15">
        <f t="shared" si="12"/>
        <v>1917.1308491527982</v>
      </c>
      <c r="Y96" s="15">
        <f t="shared" si="12"/>
        <v>0</v>
      </c>
      <c r="Z96" s="15">
        <f t="shared" si="12"/>
        <v>2858.4885888614726</v>
      </c>
      <c r="AA96" s="15">
        <f t="shared" si="12"/>
        <v>0</v>
      </c>
      <c r="AB96" s="15">
        <f t="shared" si="12"/>
        <v>2832.9846863428393</v>
      </c>
      <c r="AC96" s="15">
        <f t="shared" si="12"/>
        <v>0</v>
      </c>
    </row>
    <row r="97" spans="1:29" x14ac:dyDescent="0.2">
      <c r="A97" s="10">
        <f t="shared" si="13"/>
        <v>17</v>
      </c>
      <c r="B97" s="11" t="s">
        <v>36</v>
      </c>
      <c r="C97" s="12" t="s">
        <v>20</v>
      </c>
      <c r="D97" s="13"/>
      <c r="E97" s="13"/>
      <c r="F97" s="14">
        <v>1030.7788399533242</v>
      </c>
      <c r="G97" s="14"/>
      <c r="H97" s="14">
        <v>1535.8650655888089</v>
      </c>
      <c r="I97" s="14"/>
      <c r="J97" s="14">
        <v>1523.0978774009093</v>
      </c>
      <c r="K97" s="14"/>
      <c r="L97" s="13">
        <f t="shared" si="15"/>
        <v>4089.7417829430424</v>
      </c>
      <c r="M97" s="13">
        <f t="shared" si="15"/>
        <v>0</v>
      </c>
      <c r="N97" s="14"/>
      <c r="O97" s="14"/>
      <c r="P97" s="14"/>
      <c r="Q97" s="14"/>
      <c r="R97" s="14"/>
      <c r="S97" s="14"/>
      <c r="T97" s="14"/>
      <c r="U97" s="14"/>
      <c r="V97" s="14">
        <f t="shared" si="14"/>
        <v>0</v>
      </c>
      <c r="W97" s="14">
        <f t="shared" si="14"/>
        <v>0</v>
      </c>
      <c r="X97" s="15">
        <f t="shared" si="12"/>
        <v>1030.7788399533242</v>
      </c>
      <c r="Y97" s="15">
        <f t="shared" si="12"/>
        <v>0</v>
      </c>
      <c r="Z97" s="15">
        <f t="shared" si="12"/>
        <v>1535.8650655888089</v>
      </c>
      <c r="AA97" s="15">
        <f t="shared" si="12"/>
        <v>0</v>
      </c>
      <c r="AB97" s="15">
        <f t="shared" si="12"/>
        <v>1523.0978774009093</v>
      </c>
      <c r="AC97" s="15">
        <f t="shared" si="12"/>
        <v>0</v>
      </c>
    </row>
    <row r="98" spans="1:29" x14ac:dyDescent="0.2">
      <c r="A98" s="10">
        <f t="shared" si="13"/>
        <v>18</v>
      </c>
      <c r="B98" s="11" t="s">
        <v>37</v>
      </c>
      <c r="C98" s="12" t="s">
        <v>20</v>
      </c>
      <c r="D98" s="13"/>
      <c r="E98" s="13"/>
      <c r="F98" s="14"/>
      <c r="G98" s="14"/>
      <c r="H98" s="14"/>
      <c r="I98" s="14"/>
      <c r="J98" s="14"/>
      <c r="K98" s="14"/>
      <c r="L98" s="13">
        <f t="shared" si="15"/>
        <v>0</v>
      </c>
      <c r="M98" s="13">
        <f t="shared" si="15"/>
        <v>0</v>
      </c>
      <c r="N98" s="14"/>
      <c r="O98" s="14"/>
      <c r="P98" s="14"/>
      <c r="Q98" s="14"/>
      <c r="R98" s="14"/>
      <c r="S98" s="14"/>
      <c r="T98" s="14"/>
      <c r="U98" s="14"/>
      <c r="V98" s="14">
        <f t="shared" si="14"/>
        <v>0</v>
      </c>
      <c r="W98" s="14">
        <f t="shared" si="14"/>
        <v>0</v>
      </c>
      <c r="X98" s="15">
        <f t="shared" si="12"/>
        <v>0</v>
      </c>
      <c r="Y98" s="15">
        <f t="shared" si="12"/>
        <v>0</v>
      </c>
      <c r="Z98" s="15">
        <f t="shared" si="12"/>
        <v>0</v>
      </c>
      <c r="AA98" s="15">
        <f t="shared" si="12"/>
        <v>0</v>
      </c>
      <c r="AB98" s="15">
        <f t="shared" si="12"/>
        <v>0</v>
      </c>
      <c r="AC98" s="15">
        <f t="shared" si="12"/>
        <v>0</v>
      </c>
    </row>
    <row r="99" spans="1:29" x14ac:dyDescent="0.2">
      <c r="A99" s="10">
        <f t="shared" si="13"/>
        <v>19</v>
      </c>
      <c r="B99" s="11" t="s">
        <v>38</v>
      </c>
      <c r="C99" s="12" t="s">
        <v>20</v>
      </c>
      <c r="D99" s="13"/>
      <c r="E99" s="13"/>
      <c r="F99" s="14"/>
      <c r="G99" s="14"/>
      <c r="H99" s="14"/>
      <c r="I99" s="14"/>
      <c r="J99" s="14"/>
      <c r="K99" s="14"/>
      <c r="L99" s="13">
        <f t="shared" si="15"/>
        <v>0</v>
      </c>
      <c r="M99" s="13">
        <f t="shared" si="15"/>
        <v>0</v>
      </c>
      <c r="N99" s="14"/>
      <c r="O99" s="14"/>
      <c r="P99" s="14"/>
      <c r="Q99" s="14"/>
      <c r="R99" s="14"/>
      <c r="S99" s="14"/>
      <c r="T99" s="14"/>
      <c r="U99" s="14"/>
      <c r="V99" s="14">
        <f t="shared" si="14"/>
        <v>0</v>
      </c>
      <c r="W99" s="14">
        <f t="shared" si="14"/>
        <v>0</v>
      </c>
      <c r="X99" s="15">
        <f t="shared" si="12"/>
        <v>0</v>
      </c>
      <c r="Y99" s="15">
        <f t="shared" si="12"/>
        <v>0</v>
      </c>
      <c r="Z99" s="15">
        <f t="shared" si="12"/>
        <v>0</v>
      </c>
      <c r="AA99" s="15">
        <f t="shared" si="12"/>
        <v>0</v>
      </c>
      <c r="AB99" s="15">
        <f t="shared" si="12"/>
        <v>0</v>
      </c>
      <c r="AC99" s="15">
        <f t="shared" si="12"/>
        <v>0</v>
      </c>
    </row>
    <row r="100" spans="1:29" x14ac:dyDescent="0.2">
      <c r="A100" s="10">
        <f t="shared" si="13"/>
        <v>20</v>
      </c>
      <c r="B100" s="11" t="s">
        <v>39</v>
      </c>
      <c r="C100" s="12" t="s">
        <v>20</v>
      </c>
      <c r="D100" s="13"/>
      <c r="E100" s="13"/>
      <c r="F100" s="14"/>
      <c r="G100" s="14"/>
      <c r="H100" s="14"/>
      <c r="I100" s="14"/>
      <c r="J100" s="14"/>
      <c r="K100" s="14"/>
      <c r="L100" s="13">
        <f t="shared" si="15"/>
        <v>0</v>
      </c>
      <c r="M100" s="13">
        <f t="shared" si="15"/>
        <v>0</v>
      </c>
      <c r="N100" s="14"/>
      <c r="O100" s="14"/>
      <c r="P100" s="14"/>
      <c r="Q100" s="14"/>
      <c r="R100" s="14"/>
      <c r="S100" s="14"/>
      <c r="T100" s="14"/>
      <c r="U100" s="14"/>
      <c r="V100" s="14">
        <f t="shared" si="14"/>
        <v>0</v>
      </c>
      <c r="W100" s="14">
        <f t="shared" si="14"/>
        <v>0</v>
      </c>
      <c r="X100" s="15">
        <f t="shared" si="12"/>
        <v>0</v>
      </c>
      <c r="Y100" s="15">
        <f t="shared" si="12"/>
        <v>0</v>
      </c>
      <c r="Z100" s="15">
        <f t="shared" si="12"/>
        <v>0</v>
      </c>
      <c r="AA100" s="15">
        <f t="shared" si="12"/>
        <v>0</v>
      </c>
      <c r="AB100" s="15">
        <f t="shared" si="12"/>
        <v>0</v>
      </c>
      <c r="AC100" s="15">
        <f t="shared" si="12"/>
        <v>0</v>
      </c>
    </row>
    <row r="101" spans="1:29" x14ac:dyDescent="0.2">
      <c r="A101" s="10">
        <f t="shared" si="13"/>
        <v>21</v>
      </c>
      <c r="B101" s="11" t="s">
        <v>40</v>
      </c>
      <c r="C101" s="12" t="s">
        <v>20</v>
      </c>
      <c r="D101" s="13"/>
      <c r="E101" s="13"/>
      <c r="F101" s="14">
        <v>1.1286924427126512</v>
      </c>
      <c r="G101" s="14"/>
      <c r="H101" s="14">
        <v>1.3210692811883822</v>
      </c>
      <c r="I101" s="14"/>
      <c r="J101" s="14">
        <v>1.8286949446415579</v>
      </c>
      <c r="K101" s="14"/>
      <c r="L101" s="13">
        <f t="shared" si="15"/>
        <v>4.2784566685425913</v>
      </c>
      <c r="M101" s="13">
        <f t="shared" si="15"/>
        <v>0</v>
      </c>
      <c r="N101" s="14"/>
      <c r="O101" s="14"/>
      <c r="P101" s="14"/>
      <c r="Q101" s="14"/>
      <c r="R101" s="14"/>
      <c r="S101" s="14"/>
      <c r="T101" s="14"/>
      <c r="U101" s="14"/>
      <c r="V101" s="14">
        <f t="shared" si="14"/>
        <v>0</v>
      </c>
      <c r="W101" s="14">
        <f t="shared" si="14"/>
        <v>0</v>
      </c>
      <c r="X101" s="15">
        <f t="shared" si="12"/>
        <v>1.1286924427126512</v>
      </c>
      <c r="Y101" s="15">
        <f t="shared" si="12"/>
        <v>0</v>
      </c>
      <c r="Z101" s="15">
        <f t="shared" si="12"/>
        <v>1.3210692811883822</v>
      </c>
      <c r="AA101" s="15">
        <f t="shared" si="12"/>
        <v>0</v>
      </c>
      <c r="AB101" s="15">
        <f t="shared" si="12"/>
        <v>1.8286949446415579</v>
      </c>
      <c r="AC101" s="15">
        <f t="shared" si="12"/>
        <v>0</v>
      </c>
    </row>
    <row r="102" spans="1:29" x14ac:dyDescent="0.2">
      <c r="A102" s="10">
        <f t="shared" si="13"/>
        <v>22</v>
      </c>
      <c r="B102" s="11" t="s">
        <v>41</v>
      </c>
      <c r="C102" s="12" t="s">
        <v>20</v>
      </c>
      <c r="D102" s="13"/>
      <c r="E102" s="13"/>
      <c r="F102" s="14"/>
      <c r="G102" s="14"/>
      <c r="H102" s="14"/>
      <c r="I102" s="14"/>
      <c r="J102" s="14"/>
      <c r="K102" s="14"/>
      <c r="L102" s="13">
        <f t="shared" si="15"/>
        <v>0</v>
      </c>
      <c r="M102" s="13">
        <f t="shared" si="15"/>
        <v>0</v>
      </c>
      <c r="N102" s="14"/>
      <c r="O102" s="14"/>
      <c r="P102" s="14"/>
      <c r="Q102" s="14"/>
      <c r="R102" s="14"/>
      <c r="S102" s="14"/>
      <c r="T102" s="14"/>
      <c r="U102" s="14"/>
      <c r="V102" s="14">
        <f t="shared" si="14"/>
        <v>0</v>
      </c>
      <c r="W102" s="14">
        <f t="shared" si="14"/>
        <v>0</v>
      </c>
      <c r="X102" s="15">
        <f t="shared" si="12"/>
        <v>0</v>
      </c>
      <c r="Y102" s="15">
        <f t="shared" si="12"/>
        <v>0</v>
      </c>
      <c r="Z102" s="15">
        <f t="shared" si="12"/>
        <v>0</v>
      </c>
      <c r="AA102" s="15">
        <f t="shared" si="12"/>
        <v>0</v>
      </c>
      <c r="AB102" s="15">
        <f t="shared" si="12"/>
        <v>0</v>
      </c>
      <c r="AC102" s="15">
        <f t="shared" si="12"/>
        <v>0</v>
      </c>
    </row>
    <row r="103" spans="1:29" x14ac:dyDescent="0.2">
      <c r="A103" s="10">
        <f t="shared" si="13"/>
        <v>23</v>
      </c>
      <c r="B103" s="11" t="s">
        <v>42</v>
      </c>
      <c r="C103" s="12" t="s">
        <v>20</v>
      </c>
      <c r="D103" s="13"/>
      <c r="E103" s="13"/>
      <c r="F103" s="14">
        <v>5674.8358029344699</v>
      </c>
      <c r="G103" s="14"/>
      <c r="H103" s="14">
        <v>8390.3800105088194</v>
      </c>
      <c r="I103" s="14"/>
      <c r="J103" s="14">
        <v>8355.1098281203103</v>
      </c>
      <c r="K103" s="14"/>
      <c r="L103" s="13">
        <f t="shared" si="15"/>
        <v>22420.325641563599</v>
      </c>
      <c r="M103" s="13">
        <f t="shared" si="15"/>
        <v>0</v>
      </c>
      <c r="N103" s="14"/>
      <c r="O103" s="14"/>
      <c r="P103" s="14"/>
      <c r="Q103" s="14"/>
      <c r="R103" s="14"/>
      <c r="S103" s="14"/>
      <c r="T103" s="14"/>
      <c r="U103" s="14"/>
      <c r="V103" s="14">
        <f t="shared" si="14"/>
        <v>0</v>
      </c>
      <c r="W103" s="14">
        <f t="shared" si="14"/>
        <v>0</v>
      </c>
      <c r="X103" s="15">
        <f t="shared" si="12"/>
        <v>5674.8358029344699</v>
      </c>
      <c r="Y103" s="15">
        <f t="shared" si="12"/>
        <v>0</v>
      </c>
      <c r="Z103" s="15">
        <f t="shared" si="12"/>
        <v>8390.3800105088194</v>
      </c>
      <c r="AA103" s="15">
        <f t="shared" si="12"/>
        <v>0</v>
      </c>
      <c r="AB103" s="15">
        <f t="shared" si="12"/>
        <v>8355.1098281203103</v>
      </c>
      <c r="AC103" s="15">
        <f t="shared" si="12"/>
        <v>0</v>
      </c>
    </row>
    <row r="104" spans="1:29" x14ac:dyDescent="0.2">
      <c r="A104" s="10">
        <f t="shared" si="13"/>
        <v>24</v>
      </c>
      <c r="B104" s="11" t="s">
        <v>43</v>
      </c>
      <c r="C104" s="12" t="s">
        <v>20</v>
      </c>
      <c r="D104" s="13"/>
      <c r="E104" s="13"/>
      <c r="F104" s="14"/>
      <c r="G104" s="14"/>
      <c r="H104" s="14"/>
      <c r="I104" s="14"/>
      <c r="J104" s="14"/>
      <c r="K104" s="14"/>
      <c r="L104" s="13">
        <f t="shared" si="15"/>
        <v>0</v>
      </c>
      <c r="M104" s="13">
        <f t="shared" si="15"/>
        <v>0</v>
      </c>
      <c r="N104" s="14"/>
      <c r="O104" s="14"/>
      <c r="P104" s="14"/>
      <c r="Q104" s="14"/>
      <c r="R104" s="14"/>
      <c r="S104" s="14"/>
      <c r="T104" s="14"/>
      <c r="U104" s="14"/>
      <c r="V104" s="14">
        <f t="shared" si="14"/>
        <v>0</v>
      </c>
      <c r="W104" s="14">
        <f t="shared" si="14"/>
        <v>0</v>
      </c>
      <c r="X104" s="15">
        <f t="shared" si="12"/>
        <v>0</v>
      </c>
      <c r="Y104" s="15">
        <f t="shared" si="12"/>
        <v>0</v>
      </c>
      <c r="Z104" s="15">
        <f t="shared" si="12"/>
        <v>0</v>
      </c>
      <c r="AA104" s="15">
        <f t="shared" si="12"/>
        <v>0</v>
      </c>
      <c r="AB104" s="15">
        <f t="shared" si="12"/>
        <v>0</v>
      </c>
      <c r="AC104" s="15">
        <f t="shared" si="12"/>
        <v>0</v>
      </c>
    </row>
    <row r="105" spans="1:29" x14ac:dyDescent="0.2">
      <c r="A105" s="10">
        <f t="shared" si="13"/>
        <v>25</v>
      </c>
      <c r="B105" s="11" t="s">
        <v>44</v>
      </c>
      <c r="C105" s="12" t="s">
        <v>20</v>
      </c>
      <c r="D105" s="13"/>
      <c r="E105" s="13"/>
      <c r="F105" s="14"/>
      <c r="G105" s="14"/>
      <c r="H105" s="14"/>
      <c r="I105" s="14"/>
      <c r="J105" s="14"/>
      <c r="K105" s="14"/>
      <c r="L105" s="13">
        <f t="shared" si="15"/>
        <v>0</v>
      </c>
      <c r="M105" s="13">
        <f t="shared" si="15"/>
        <v>0</v>
      </c>
      <c r="N105" s="14"/>
      <c r="O105" s="14"/>
      <c r="P105" s="14"/>
      <c r="Q105" s="14"/>
      <c r="R105" s="14"/>
      <c r="S105" s="14"/>
      <c r="T105" s="14"/>
      <c r="U105" s="14"/>
      <c r="V105" s="14">
        <f t="shared" si="14"/>
        <v>0</v>
      </c>
      <c r="W105" s="14">
        <f t="shared" si="14"/>
        <v>0</v>
      </c>
      <c r="X105" s="15">
        <f t="shared" si="12"/>
        <v>0</v>
      </c>
      <c r="Y105" s="15">
        <f t="shared" si="12"/>
        <v>0</v>
      </c>
      <c r="Z105" s="15">
        <f t="shared" si="12"/>
        <v>0</v>
      </c>
      <c r="AA105" s="15">
        <f t="shared" si="12"/>
        <v>0</v>
      </c>
      <c r="AB105" s="15">
        <f t="shared" si="12"/>
        <v>0</v>
      </c>
      <c r="AC105" s="15">
        <f t="shared" si="12"/>
        <v>0</v>
      </c>
    </row>
    <row r="106" spans="1:29" x14ac:dyDescent="0.2">
      <c r="A106" s="10">
        <f t="shared" si="13"/>
        <v>26</v>
      </c>
      <c r="B106" s="11" t="s">
        <v>45</v>
      </c>
      <c r="C106" s="12" t="s">
        <v>20</v>
      </c>
      <c r="D106" s="13"/>
      <c r="E106" s="13"/>
      <c r="F106" s="14">
        <v>2187.1711703979313</v>
      </c>
      <c r="G106" s="14"/>
      <c r="H106" s="14">
        <v>3257.3346811715073</v>
      </c>
      <c r="I106" s="14"/>
      <c r="J106" s="14">
        <v>3231.0252710682757</v>
      </c>
      <c r="K106" s="14"/>
      <c r="L106" s="13">
        <f t="shared" si="15"/>
        <v>8675.5311226377144</v>
      </c>
      <c r="M106" s="13">
        <f t="shared" si="15"/>
        <v>0</v>
      </c>
      <c r="N106" s="14"/>
      <c r="O106" s="14"/>
      <c r="P106" s="14"/>
      <c r="Q106" s="14"/>
      <c r="R106" s="14"/>
      <c r="S106" s="14"/>
      <c r="T106" s="14"/>
      <c r="U106" s="14"/>
      <c r="V106" s="14">
        <f t="shared" si="14"/>
        <v>0</v>
      </c>
      <c r="W106" s="14">
        <f t="shared" si="14"/>
        <v>0</v>
      </c>
      <c r="X106" s="15">
        <f t="shared" si="12"/>
        <v>2187.1711703979313</v>
      </c>
      <c r="Y106" s="15">
        <f t="shared" si="12"/>
        <v>0</v>
      </c>
      <c r="Z106" s="15">
        <f t="shared" si="12"/>
        <v>3257.3346811715073</v>
      </c>
      <c r="AA106" s="15">
        <f t="shared" si="12"/>
        <v>0</v>
      </c>
      <c r="AB106" s="15">
        <f t="shared" si="12"/>
        <v>3231.0252710682757</v>
      </c>
      <c r="AC106" s="15">
        <f t="shared" si="12"/>
        <v>0</v>
      </c>
    </row>
    <row r="107" spans="1:29" x14ac:dyDescent="0.2">
      <c r="A107" s="10">
        <f t="shared" si="13"/>
        <v>27</v>
      </c>
      <c r="B107" s="11" t="s">
        <v>46</v>
      </c>
      <c r="C107" s="12" t="s">
        <v>20</v>
      </c>
      <c r="D107" s="13"/>
      <c r="E107" s="13"/>
      <c r="F107" s="14">
        <v>61.355485454007351</v>
      </c>
      <c r="G107" s="14"/>
      <c r="H107" s="14">
        <v>89.37046542147398</v>
      </c>
      <c r="I107" s="14"/>
      <c r="J107" s="14">
        <v>91.194945043140507</v>
      </c>
      <c r="K107" s="14"/>
      <c r="L107" s="13">
        <f t="shared" si="15"/>
        <v>241.92089591862182</v>
      </c>
      <c r="M107" s="13">
        <f t="shared" si="15"/>
        <v>0</v>
      </c>
      <c r="N107" s="14"/>
      <c r="O107" s="14"/>
      <c r="P107" s="14"/>
      <c r="Q107" s="14"/>
      <c r="R107" s="14"/>
      <c r="S107" s="14"/>
      <c r="T107" s="14"/>
      <c r="U107" s="14"/>
      <c r="V107" s="14">
        <f t="shared" si="14"/>
        <v>0</v>
      </c>
      <c r="W107" s="14">
        <f t="shared" si="14"/>
        <v>0</v>
      </c>
      <c r="X107" s="15">
        <f t="shared" si="12"/>
        <v>61.355485454007351</v>
      </c>
      <c r="Y107" s="15">
        <f t="shared" si="12"/>
        <v>0</v>
      </c>
      <c r="Z107" s="15">
        <f t="shared" si="12"/>
        <v>89.37046542147398</v>
      </c>
      <c r="AA107" s="15">
        <f t="shared" si="12"/>
        <v>0</v>
      </c>
      <c r="AB107" s="15">
        <f t="shared" si="12"/>
        <v>91.194945043140507</v>
      </c>
      <c r="AC107" s="15">
        <f t="shared" si="12"/>
        <v>0</v>
      </c>
    </row>
    <row r="108" spans="1:29" x14ac:dyDescent="0.2">
      <c r="A108" s="10">
        <f t="shared" si="13"/>
        <v>28</v>
      </c>
      <c r="B108" s="11" t="s">
        <v>47</v>
      </c>
      <c r="C108" s="12" t="s">
        <v>20</v>
      </c>
      <c r="D108" s="13"/>
      <c r="E108" s="13"/>
      <c r="F108" s="14"/>
      <c r="G108" s="14"/>
      <c r="H108" s="14"/>
      <c r="I108" s="14"/>
      <c r="J108" s="14"/>
      <c r="K108" s="14"/>
      <c r="L108" s="13">
        <f t="shared" si="15"/>
        <v>0</v>
      </c>
      <c r="M108" s="13">
        <f t="shared" si="15"/>
        <v>0</v>
      </c>
      <c r="N108" s="14"/>
      <c r="O108" s="14"/>
      <c r="P108" s="14"/>
      <c r="Q108" s="14"/>
      <c r="R108" s="14"/>
      <c r="S108" s="14"/>
      <c r="T108" s="14"/>
      <c r="U108" s="14"/>
      <c r="V108" s="14">
        <f t="shared" si="14"/>
        <v>0</v>
      </c>
      <c r="W108" s="14">
        <f t="shared" si="14"/>
        <v>0</v>
      </c>
      <c r="X108" s="15">
        <f t="shared" si="12"/>
        <v>0</v>
      </c>
      <c r="Y108" s="15">
        <f t="shared" si="12"/>
        <v>0</v>
      </c>
      <c r="Z108" s="15">
        <f t="shared" si="12"/>
        <v>0</v>
      </c>
      <c r="AA108" s="15">
        <f t="shared" si="12"/>
        <v>0</v>
      </c>
      <c r="AB108" s="15">
        <f t="shared" si="12"/>
        <v>0</v>
      </c>
      <c r="AC108" s="15">
        <f t="shared" si="12"/>
        <v>0</v>
      </c>
    </row>
    <row r="109" spans="1:29" x14ac:dyDescent="0.2">
      <c r="A109" s="10">
        <f t="shared" si="13"/>
        <v>29</v>
      </c>
      <c r="B109" s="11" t="s">
        <v>48</v>
      </c>
      <c r="C109" s="12" t="s">
        <v>20</v>
      </c>
      <c r="D109" s="13"/>
      <c r="E109" s="13"/>
      <c r="F109" s="14">
        <v>13861.1557711679</v>
      </c>
      <c r="G109" s="14"/>
      <c r="H109" s="14">
        <v>20627.6939923223</v>
      </c>
      <c r="I109" s="14"/>
      <c r="J109" s="14">
        <v>20466.943174726708</v>
      </c>
      <c r="K109" s="14"/>
      <c r="L109" s="13">
        <f t="shared" si="15"/>
        <v>54955.79293821691</v>
      </c>
      <c r="M109" s="13">
        <f t="shared" si="15"/>
        <v>0</v>
      </c>
      <c r="N109" s="14"/>
      <c r="O109" s="14"/>
      <c r="P109" s="14"/>
      <c r="Q109" s="14"/>
      <c r="R109" s="14"/>
      <c r="S109" s="14"/>
      <c r="T109" s="14"/>
      <c r="U109" s="14"/>
      <c r="V109" s="14">
        <f t="shared" si="14"/>
        <v>0</v>
      </c>
      <c r="W109" s="14">
        <f t="shared" si="14"/>
        <v>0</v>
      </c>
      <c r="X109" s="15">
        <f t="shared" si="12"/>
        <v>13861.1557711679</v>
      </c>
      <c r="Y109" s="15">
        <f t="shared" si="12"/>
        <v>0</v>
      </c>
      <c r="Z109" s="15">
        <f t="shared" si="12"/>
        <v>20627.6939923223</v>
      </c>
      <c r="AA109" s="15">
        <f t="shared" si="12"/>
        <v>0</v>
      </c>
      <c r="AB109" s="15">
        <f t="shared" si="12"/>
        <v>20466.943174726708</v>
      </c>
      <c r="AC109" s="15">
        <f t="shared" si="12"/>
        <v>0</v>
      </c>
    </row>
    <row r="110" spans="1:29" x14ac:dyDescent="0.2">
      <c r="A110" s="10">
        <f t="shared" si="13"/>
        <v>30</v>
      </c>
      <c r="B110" s="11" t="s">
        <v>49</v>
      </c>
      <c r="C110" s="12" t="s">
        <v>20</v>
      </c>
      <c r="D110" s="13"/>
      <c r="E110" s="13"/>
      <c r="F110" s="14"/>
      <c r="G110" s="14"/>
      <c r="H110" s="14"/>
      <c r="I110" s="14"/>
      <c r="J110" s="14"/>
      <c r="K110" s="14"/>
      <c r="L110" s="13">
        <f t="shared" si="15"/>
        <v>0</v>
      </c>
      <c r="M110" s="13">
        <f t="shared" si="15"/>
        <v>0</v>
      </c>
      <c r="N110" s="14"/>
      <c r="O110" s="14"/>
      <c r="P110" s="14"/>
      <c r="Q110" s="14"/>
      <c r="R110" s="14"/>
      <c r="S110" s="14"/>
      <c r="T110" s="14"/>
      <c r="U110" s="14"/>
      <c r="V110" s="14">
        <f t="shared" si="14"/>
        <v>0</v>
      </c>
      <c r="W110" s="14">
        <f t="shared" si="14"/>
        <v>0</v>
      </c>
      <c r="X110" s="15">
        <f t="shared" si="12"/>
        <v>0</v>
      </c>
      <c r="Y110" s="15">
        <f t="shared" si="12"/>
        <v>0</v>
      </c>
      <c r="Z110" s="15">
        <f t="shared" si="12"/>
        <v>0</v>
      </c>
      <c r="AA110" s="15">
        <f t="shared" si="12"/>
        <v>0</v>
      </c>
      <c r="AB110" s="15">
        <f t="shared" si="12"/>
        <v>0</v>
      </c>
      <c r="AC110" s="15">
        <f t="shared" si="12"/>
        <v>0</v>
      </c>
    </row>
    <row r="111" spans="1:29" x14ac:dyDescent="0.2">
      <c r="A111" s="62" t="s">
        <v>50</v>
      </c>
      <c r="B111" s="62"/>
      <c r="C111" s="12" t="s">
        <v>20</v>
      </c>
      <c r="D111" s="17">
        <f t="shared" ref="D111:L111" si="16">SUM(D81:D110)</f>
        <v>0</v>
      </c>
      <c r="E111" s="18">
        <f>SUMIF(E81:E110,"&gt;0")</f>
        <v>0</v>
      </c>
      <c r="F111" s="17">
        <f t="shared" si="16"/>
        <v>69269.565999999992</v>
      </c>
      <c r="G111" s="18">
        <f>SUMIF(G81:G110,"&gt;0")</f>
        <v>0</v>
      </c>
      <c r="H111" s="17">
        <f t="shared" si="16"/>
        <v>101427.11500000001</v>
      </c>
      <c r="I111" s="18">
        <f>SUMIF(I81:I110,"&gt;0")</f>
        <v>0</v>
      </c>
      <c r="J111" s="17">
        <f t="shared" si="16"/>
        <v>101041.53800000004</v>
      </c>
      <c r="K111" s="18">
        <f>SUMIF(K81:K110,"&gt;0")</f>
        <v>0</v>
      </c>
      <c r="L111" s="17">
        <f t="shared" si="16"/>
        <v>271738.2190000001</v>
      </c>
      <c r="M111" s="18">
        <f>SUMIF(M81:M110,"&gt;0")</f>
        <v>0</v>
      </c>
      <c r="N111" s="17">
        <f t="shared" ref="N111:V111" si="17">SUM(N81:N110)</f>
        <v>0</v>
      </c>
      <c r="O111" s="18">
        <f>SUMIF(O81:O110,"&gt;0")</f>
        <v>0</v>
      </c>
      <c r="P111" s="17">
        <f t="shared" si="17"/>
        <v>0</v>
      </c>
      <c r="Q111" s="18">
        <f>SUMIF(Q81:Q110,"&gt;0")</f>
        <v>0</v>
      </c>
      <c r="R111" s="17">
        <f t="shared" si="17"/>
        <v>0</v>
      </c>
      <c r="S111" s="18">
        <f>SUMIF(S81:S110,"&gt;0")</f>
        <v>0</v>
      </c>
      <c r="T111" s="17">
        <f t="shared" si="17"/>
        <v>0</v>
      </c>
      <c r="U111" s="18">
        <f>SUMIF(U81:U110,"&gt;0")</f>
        <v>0</v>
      </c>
      <c r="V111" s="17">
        <f t="shared" si="17"/>
        <v>0</v>
      </c>
      <c r="W111" s="18">
        <f>SUMIF(W81:W110,"&gt;0")</f>
        <v>0</v>
      </c>
    </row>
    <row r="113" spans="1:29" x14ac:dyDescent="0.2">
      <c r="B113" s="50" t="s">
        <v>63</v>
      </c>
      <c r="C113" s="50"/>
    </row>
    <row r="114" spans="1:29" x14ac:dyDescent="0.2">
      <c r="A114" s="63" t="s">
        <v>5</v>
      </c>
      <c r="B114" s="63" t="s">
        <v>6</v>
      </c>
      <c r="C114" s="63" t="s">
        <v>7</v>
      </c>
      <c r="D114" s="53" t="s">
        <v>8</v>
      </c>
      <c r="E114" s="54"/>
      <c r="F114" s="60" t="s">
        <v>64</v>
      </c>
      <c r="G114" s="60"/>
      <c r="H114" s="60"/>
      <c r="I114" s="60"/>
      <c r="J114" s="60"/>
      <c r="K114" s="60"/>
      <c r="L114" s="60"/>
      <c r="M114" s="60"/>
      <c r="N114" s="53" t="s">
        <v>10</v>
      </c>
      <c r="O114" s="54"/>
      <c r="P114" s="60" t="s">
        <v>64</v>
      </c>
      <c r="Q114" s="60"/>
      <c r="R114" s="60"/>
      <c r="S114" s="60"/>
      <c r="T114" s="60"/>
      <c r="U114" s="60"/>
      <c r="V114" s="60"/>
      <c r="W114" s="60"/>
    </row>
    <row r="115" spans="1:29" x14ac:dyDescent="0.2">
      <c r="A115" s="64"/>
      <c r="B115" s="64"/>
      <c r="C115" s="64"/>
      <c r="D115" s="53" t="s">
        <v>12</v>
      </c>
      <c r="E115" s="54"/>
      <c r="F115" s="60" t="s">
        <v>65</v>
      </c>
      <c r="G115" s="60"/>
      <c r="H115" s="60" t="s">
        <v>66</v>
      </c>
      <c r="I115" s="60"/>
      <c r="J115" s="60" t="s">
        <v>67</v>
      </c>
      <c r="K115" s="60"/>
      <c r="L115" s="60" t="s">
        <v>68</v>
      </c>
      <c r="M115" s="60"/>
      <c r="N115" s="53" t="s">
        <v>12</v>
      </c>
      <c r="O115" s="54"/>
      <c r="P115" s="60" t="s">
        <v>65</v>
      </c>
      <c r="Q115" s="60"/>
      <c r="R115" s="60" t="s">
        <v>66</v>
      </c>
      <c r="S115" s="60"/>
      <c r="T115" s="60" t="s">
        <v>67</v>
      </c>
      <c r="U115" s="60"/>
      <c r="V115" s="60" t="s">
        <v>68</v>
      </c>
      <c r="W115" s="60"/>
    </row>
    <row r="116" spans="1:29" ht="144" customHeight="1" x14ac:dyDescent="0.2">
      <c r="A116" s="65"/>
      <c r="B116" s="65"/>
      <c r="C116" s="65"/>
      <c r="D116" s="8" t="s">
        <v>17</v>
      </c>
      <c r="E116" s="8" t="s">
        <v>18</v>
      </c>
      <c r="F116" s="8" t="s">
        <v>17</v>
      </c>
      <c r="G116" s="8" t="s">
        <v>18</v>
      </c>
      <c r="H116" s="8" t="s">
        <v>17</v>
      </c>
      <c r="I116" s="8" t="s">
        <v>18</v>
      </c>
      <c r="J116" s="8" t="s">
        <v>17</v>
      </c>
      <c r="K116" s="8" t="s">
        <v>18</v>
      </c>
      <c r="L116" s="8" t="s">
        <v>17</v>
      </c>
      <c r="M116" s="8" t="s">
        <v>18</v>
      </c>
      <c r="N116" s="8" t="s">
        <v>17</v>
      </c>
      <c r="O116" s="8" t="s">
        <v>18</v>
      </c>
      <c r="P116" s="8" t="s">
        <v>17</v>
      </c>
      <c r="Q116" s="8" t="s">
        <v>18</v>
      </c>
      <c r="R116" s="8" t="s">
        <v>17</v>
      </c>
      <c r="S116" s="8" t="s">
        <v>18</v>
      </c>
      <c r="T116" s="8" t="s">
        <v>17</v>
      </c>
      <c r="U116" s="8" t="s">
        <v>18</v>
      </c>
      <c r="V116" s="8" t="s">
        <v>17</v>
      </c>
      <c r="W116" s="8" t="s">
        <v>18</v>
      </c>
    </row>
    <row r="117" spans="1:29" x14ac:dyDescent="0.2">
      <c r="A117" s="10">
        <v>1</v>
      </c>
      <c r="B117" s="11" t="s">
        <v>19</v>
      </c>
      <c r="C117" s="12" t="s">
        <v>20</v>
      </c>
      <c r="D117" s="13"/>
      <c r="E117" s="13"/>
      <c r="F117" s="14"/>
      <c r="G117" s="14"/>
      <c r="H117" s="14"/>
      <c r="I117" s="14"/>
      <c r="J117" s="14"/>
      <c r="K117" s="14"/>
      <c r="L117" s="13">
        <f t="shared" ref="L117:M146" si="18">F117+H117+J117</f>
        <v>0</v>
      </c>
      <c r="M117" s="13">
        <f t="shared" si="18"/>
        <v>0</v>
      </c>
      <c r="N117" s="14"/>
      <c r="O117" s="14"/>
      <c r="P117" s="14"/>
      <c r="Q117" s="14"/>
      <c r="R117" s="14"/>
      <c r="S117" s="14"/>
      <c r="T117" s="14"/>
      <c r="U117" s="14"/>
      <c r="V117" s="13">
        <f t="shared" ref="V117:W146" si="19">P117+R117+T117</f>
        <v>0</v>
      </c>
      <c r="W117" s="13">
        <f t="shared" si="19"/>
        <v>0</v>
      </c>
      <c r="X117" s="15">
        <f t="shared" ref="X117:AC146" si="20">F117+P117</f>
        <v>0</v>
      </c>
      <c r="Y117" s="15">
        <f t="shared" si="20"/>
        <v>0</v>
      </c>
      <c r="Z117" s="15">
        <f t="shared" si="20"/>
        <v>0</v>
      </c>
      <c r="AA117" s="15">
        <f t="shared" si="20"/>
        <v>0</v>
      </c>
      <c r="AB117" s="15">
        <f t="shared" si="20"/>
        <v>0</v>
      </c>
      <c r="AC117" s="15">
        <f t="shared" si="20"/>
        <v>0</v>
      </c>
    </row>
    <row r="118" spans="1:29" x14ac:dyDescent="0.2">
      <c r="A118" s="10">
        <f t="shared" ref="A118:A146" si="21">A117+1</f>
        <v>2</v>
      </c>
      <c r="B118" s="11" t="s">
        <v>21</v>
      </c>
      <c r="C118" s="12" t="s">
        <v>20</v>
      </c>
      <c r="D118" s="13"/>
      <c r="E118" s="13"/>
      <c r="F118" s="14">
        <v>797.38786048670488</v>
      </c>
      <c r="G118" s="14"/>
      <c r="H118" s="14">
        <v>801.09106212398854</v>
      </c>
      <c r="I118" s="14"/>
      <c r="J118" s="14">
        <v>858.99965628220377</v>
      </c>
      <c r="K118" s="14"/>
      <c r="L118" s="13">
        <f t="shared" si="18"/>
        <v>2457.4785788928971</v>
      </c>
      <c r="M118" s="13">
        <f t="shared" si="18"/>
        <v>0</v>
      </c>
      <c r="N118" s="14"/>
      <c r="O118" s="14"/>
      <c r="P118" s="14"/>
      <c r="Q118" s="14"/>
      <c r="R118" s="14"/>
      <c r="S118" s="14"/>
      <c r="T118" s="14"/>
      <c r="U118" s="14"/>
      <c r="V118" s="13">
        <f t="shared" si="19"/>
        <v>0</v>
      </c>
      <c r="W118" s="13">
        <f t="shared" si="19"/>
        <v>0</v>
      </c>
      <c r="X118" s="15">
        <f t="shared" si="20"/>
        <v>797.38786048670488</v>
      </c>
      <c r="Y118" s="15">
        <f t="shared" si="20"/>
        <v>0</v>
      </c>
      <c r="Z118" s="15">
        <f t="shared" si="20"/>
        <v>801.09106212398854</v>
      </c>
      <c r="AA118" s="15">
        <f t="shared" si="20"/>
        <v>0</v>
      </c>
      <c r="AB118" s="15">
        <f t="shared" si="20"/>
        <v>858.99965628220377</v>
      </c>
      <c r="AC118" s="15">
        <f t="shared" si="20"/>
        <v>0</v>
      </c>
    </row>
    <row r="119" spans="1:29" x14ac:dyDescent="0.2">
      <c r="A119" s="10">
        <f t="shared" si="21"/>
        <v>3</v>
      </c>
      <c r="B119" s="11" t="s">
        <v>22</v>
      </c>
      <c r="C119" s="12" t="s">
        <v>20</v>
      </c>
      <c r="D119" s="13"/>
      <c r="E119" s="13"/>
      <c r="F119" s="14"/>
      <c r="G119" s="14"/>
      <c r="H119" s="14"/>
      <c r="I119" s="14"/>
      <c r="J119" s="14"/>
      <c r="K119" s="14"/>
      <c r="L119" s="13">
        <f t="shared" si="18"/>
        <v>0</v>
      </c>
      <c r="M119" s="13">
        <f t="shared" si="18"/>
        <v>0</v>
      </c>
      <c r="N119" s="14"/>
      <c r="O119" s="14"/>
      <c r="P119" s="14"/>
      <c r="Q119" s="14"/>
      <c r="R119" s="14"/>
      <c r="S119" s="14"/>
      <c r="T119" s="14"/>
      <c r="U119" s="14"/>
      <c r="V119" s="13">
        <f t="shared" si="19"/>
        <v>0</v>
      </c>
      <c r="W119" s="13">
        <f t="shared" si="19"/>
        <v>0</v>
      </c>
      <c r="X119" s="15">
        <f t="shared" si="20"/>
        <v>0</v>
      </c>
      <c r="Y119" s="15">
        <f t="shared" si="20"/>
        <v>0</v>
      </c>
      <c r="Z119" s="15">
        <f t="shared" si="20"/>
        <v>0</v>
      </c>
      <c r="AA119" s="15">
        <f t="shared" si="20"/>
        <v>0</v>
      </c>
      <c r="AB119" s="15">
        <f t="shared" si="20"/>
        <v>0</v>
      </c>
      <c r="AC119" s="15">
        <f t="shared" si="20"/>
        <v>0</v>
      </c>
    </row>
    <row r="120" spans="1:29" x14ac:dyDescent="0.2">
      <c r="A120" s="10">
        <f t="shared" si="21"/>
        <v>4</v>
      </c>
      <c r="B120" s="11" t="s">
        <v>23</v>
      </c>
      <c r="C120" s="12" t="s">
        <v>20</v>
      </c>
      <c r="D120" s="13"/>
      <c r="E120" s="13"/>
      <c r="F120" s="14">
        <v>21880.281477139742</v>
      </c>
      <c r="G120" s="14"/>
      <c r="H120" s="14">
        <v>21593.38174995573</v>
      </c>
      <c r="I120" s="14"/>
      <c r="J120" s="14">
        <v>22939.290079800539</v>
      </c>
      <c r="K120" s="14"/>
      <c r="L120" s="13">
        <f t="shared" si="18"/>
        <v>66412.953306896015</v>
      </c>
      <c r="M120" s="13">
        <f t="shared" si="18"/>
        <v>0</v>
      </c>
      <c r="N120" s="14"/>
      <c r="O120" s="14"/>
      <c r="P120" s="14"/>
      <c r="Q120" s="14"/>
      <c r="R120" s="14"/>
      <c r="S120" s="14"/>
      <c r="T120" s="14"/>
      <c r="U120" s="14"/>
      <c r="V120" s="13">
        <f t="shared" si="19"/>
        <v>0</v>
      </c>
      <c r="W120" s="13">
        <f t="shared" si="19"/>
        <v>0</v>
      </c>
      <c r="X120" s="15">
        <f>F120+P120</f>
        <v>21880.281477139742</v>
      </c>
      <c r="Y120" s="15">
        <f t="shared" si="20"/>
        <v>0</v>
      </c>
      <c r="Z120" s="15">
        <f t="shared" si="20"/>
        <v>21593.38174995573</v>
      </c>
      <c r="AA120" s="15">
        <f t="shared" si="20"/>
        <v>0</v>
      </c>
      <c r="AB120" s="15">
        <f t="shared" si="20"/>
        <v>22939.290079800539</v>
      </c>
      <c r="AC120" s="15">
        <f t="shared" si="20"/>
        <v>0</v>
      </c>
    </row>
    <row r="121" spans="1:29" x14ac:dyDescent="0.2">
      <c r="A121" s="10">
        <f t="shared" si="21"/>
        <v>5</v>
      </c>
      <c r="B121" s="16" t="s">
        <v>24</v>
      </c>
      <c r="C121" s="12" t="s">
        <v>20</v>
      </c>
      <c r="D121" s="13"/>
      <c r="E121" s="13"/>
      <c r="F121" s="14">
        <v>606.53057328776151</v>
      </c>
      <c r="G121" s="14"/>
      <c r="H121" s="14">
        <v>586.38396702244484</v>
      </c>
      <c r="I121" s="14"/>
      <c r="J121" s="14">
        <v>604.74386929320679</v>
      </c>
      <c r="K121" s="14"/>
      <c r="L121" s="13">
        <f t="shared" si="18"/>
        <v>1797.658409603413</v>
      </c>
      <c r="M121" s="13">
        <f t="shared" si="18"/>
        <v>0</v>
      </c>
      <c r="N121" s="14"/>
      <c r="O121" s="14"/>
      <c r="P121" s="14"/>
      <c r="Q121" s="14"/>
      <c r="R121" s="14"/>
      <c r="S121" s="14"/>
      <c r="T121" s="14"/>
      <c r="U121" s="14"/>
      <c r="V121" s="13">
        <f t="shared" si="19"/>
        <v>0</v>
      </c>
      <c r="W121" s="13">
        <f t="shared" si="19"/>
        <v>0</v>
      </c>
      <c r="X121" s="15">
        <f t="shared" si="20"/>
        <v>606.53057328776151</v>
      </c>
      <c r="Y121" s="15">
        <f t="shared" si="20"/>
        <v>0</v>
      </c>
      <c r="Z121" s="15">
        <f t="shared" si="20"/>
        <v>586.38396702244484</v>
      </c>
      <c r="AA121" s="15">
        <f t="shared" si="20"/>
        <v>0</v>
      </c>
      <c r="AB121" s="15">
        <f t="shared" si="20"/>
        <v>604.74386929320679</v>
      </c>
      <c r="AC121" s="15">
        <f t="shared" si="20"/>
        <v>0</v>
      </c>
    </row>
    <row r="122" spans="1:29" x14ac:dyDescent="0.2">
      <c r="A122" s="10">
        <f t="shared" si="21"/>
        <v>6</v>
      </c>
      <c r="B122" s="16" t="s">
        <v>25</v>
      </c>
      <c r="C122" s="12" t="s">
        <v>20</v>
      </c>
      <c r="D122" s="13"/>
      <c r="E122" s="13"/>
      <c r="F122" s="14"/>
      <c r="G122" s="14"/>
      <c r="H122" s="14"/>
      <c r="I122" s="14"/>
      <c r="J122" s="14"/>
      <c r="K122" s="14"/>
      <c r="L122" s="13">
        <f t="shared" si="18"/>
        <v>0</v>
      </c>
      <c r="M122" s="13">
        <f t="shared" si="18"/>
        <v>0</v>
      </c>
      <c r="N122" s="14"/>
      <c r="O122" s="14"/>
      <c r="P122" s="14"/>
      <c r="Q122" s="14"/>
      <c r="R122" s="14"/>
      <c r="S122" s="14"/>
      <c r="T122" s="14"/>
      <c r="U122" s="14"/>
      <c r="V122" s="13">
        <f t="shared" si="19"/>
        <v>0</v>
      </c>
      <c r="W122" s="13">
        <f t="shared" si="19"/>
        <v>0</v>
      </c>
      <c r="X122" s="15">
        <f t="shared" si="20"/>
        <v>0</v>
      </c>
      <c r="Y122" s="15">
        <f t="shared" si="20"/>
        <v>0</v>
      </c>
      <c r="Z122" s="15">
        <f t="shared" si="20"/>
        <v>0</v>
      </c>
      <c r="AA122" s="15">
        <f t="shared" si="20"/>
        <v>0</v>
      </c>
      <c r="AB122" s="15">
        <f t="shared" si="20"/>
        <v>0</v>
      </c>
      <c r="AC122" s="15">
        <f t="shared" si="20"/>
        <v>0</v>
      </c>
    </row>
    <row r="123" spans="1:29" x14ac:dyDescent="0.2">
      <c r="A123" s="10">
        <f t="shared" si="21"/>
        <v>7</v>
      </c>
      <c r="B123" s="16" t="s">
        <v>26</v>
      </c>
      <c r="C123" s="12" t="s">
        <v>20</v>
      </c>
      <c r="D123" s="13"/>
      <c r="E123" s="13"/>
      <c r="F123" s="14">
        <v>1412.1218163629628</v>
      </c>
      <c r="G123" s="14"/>
      <c r="H123" s="14">
        <v>1426.5942845637048</v>
      </c>
      <c r="I123" s="14"/>
      <c r="J123" s="14">
        <v>1656.0683828600809</v>
      </c>
      <c r="K123" s="14"/>
      <c r="L123" s="13">
        <f t="shared" si="18"/>
        <v>4494.7844837867488</v>
      </c>
      <c r="M123" s="13">
        <f t="shared" si="18"/>
        <v>0</v>
      </c>
      <c r="N123" s="14"/>
      <c r="O123" s="14"/>
      <c r="P123" s="14"/>
      <c r="Q123" s="14"/>
      <c r="R123" s="14"/>
      <c r="S123" s="14"/>
      <c r="T123" s="14"/>
      <c r="U123" s="14"/>
      <c r="V123" s="13">
        <f t="shared" si="19"/>
        <v>0</v>
      </c>
      <c r="W123" s="13">
        <f t="shared" si="19"/>
        <v>0</v>
      </c>
      <c r="X123" s="15">
        <f t="shared" si="20"/>
        <v>1412.1218163629628</v>
      </c>
      <c r="Y123" s="15">
        <f t="shared" si="20"/>
        <v>0</v>
      </c>
      <c r="Z123" s="15">
        <f t="shared" si="20"/>
        <v>1426.5942845637048</v>
      </c>
      <c r="AA123" s="15">
        <f t="shared" si="20"/>
        <v>0</v>
      </c>
      <c r="AB123" s="15">
        <f t="shared" si="20"/>
        <v>1656.0683828600809</v>
      </c>
      <c r="AC123" s="15">
        <f t="shared" si="20"/>
        <v>0</v>
      </c>
    </row>
    <row r="124" spans="1:29" x14ac:dyDescent="0.2">
      <c r="A124" s="10">
        <f t="shared" si="21"/>
        <v>8</v>
      </c>
      <c r="B124" s="16" t="s">
        <v>27</v>
      </c>
      <c r="C124" s="12" t="s">
        <v>20</v>
      </c>
      <c r="D124" s="13"/>
      <c r="E124" s="13"/>
      <c r="F124" s="14"/>
      <c r="G124" s="14"/>
      <c r="H124" s="14"/>
      <c r="I124" s="14"/>
      <c r="J124" s="14"/>
      <c r="K124" s="14"/>
      <c r="L124" s="13">
        <f t="shared" si="18"/>
        <v>0</v>
      </c>
      <c r="M124" s="13">
        <f t="shared" si="18"/>
        <v>0</v>
      </c>
      <c r="N124" s="14"/>
      <c r="O124" s="14"/>
      <c r="P124" s="14"/>
      <c r="Q124" s="14"/>
      <c r="R124" s="14"/>
      <c r="S124" s="14"/>
      <c r="T124" s="14"/>
      <c r="U124" s="14"/>
      <c r="V124" s="13">
        <f t="shared" si="19"/>
        <v>0</v>
      </c>
      <c r="W124" s="13">
        <f t="shared" si="19"/>
        <v>0</v>
      </c>
      <c r="X124" s="15">
        <f t="shared" si="20"/>
        <v>0</v>
      </c>
      <c r="Y124" s="15">
        <f t="shared" si="20"/>
        <v>0</v>
      </c>
      <c r="Z124" s="15">
        <f t="shared" si="20"/>
        <v>0</v>
      </c>
      <c r="AA124" s="15">
        <f t="shared" si="20"/>
        <v>0</v>
      </c>
      <c r="AB124" s="15">
        <f t="shared" si="20"/>
        <v>0</v>
      </c>
      <c r="AC124" s="15">
        <f t="shared" si="20"/>
        <v>0</v>
      </c>
    </row>
    <row r="125" spans="1:29" x14ac:dyDescent="0.2">
      <c r="A125" s="10">
        <f t="shared" si="21"/>
        <v>9</v>
      </c>
      <c r="B125" s="16" t="s">
        <v>28</v>
      </c>
      <c r="C125" s="12" t="s">
        <v>20</v>
      </c>
      <c r="D125" s="13"/>
      <c r="E125" s="13"/>
      <c r="F125" s="14">
        <v>46.157086510557662</v>
      </c>
      <c r="G125" s="14"/>
      <c r="H125" s="14">
        <v>45.76825728998918</v>
      </c>
      <c r="I125" s="14"/>
      <c r="J125" s="14">
        <v>48.759140957404796</v>
      </c>
      <c r="K125" s="14"/>
      <c r="L125" s="13">
        <f t="shared" si="18"/>
        <v>140.68448475795162</v>
      </c>
      <c r="M125" s="13">
        <f t="shared" si="18"/>
        <v>0</v>
      </c>
      <c r="N125" s="14"/>
      <c r="O125" s="14"/>
      <c r="P125" s="14"/>
      <c r="Q125" s="14"/>
      <c r="R125" s="14"/>
      <c r="S125" s="14"/>
      <c r="T125" s="14"/>
      <c r="U125" s="14"/>
      <c r="V125" s="13">
        <f t="shared" si="19"/>
        <v>0</v>
      </c>
      <c r="W125" s="13">
        <f t="shared" si="19"/>
        <v>0</v>
      </c>
      <c r="X125" s="15">
        <f t="shared" si="20"/>
        <v>46.157086510557662</v>
      </c>
      <c r="Y125" s="15">
        <f t="shared" si="20"/>
        <v>0</v>
      </c>
      <c r="Z125" s="15">
        <f t="shared" si="20"/>
        <v>45.76825728998918</v>
      </c>
      <c r="AA125" s="15">
        <f t="shared" si="20"/>
        <v>0</v>
      </c>
      <c r="AB125" s="15">
        <f t="shared" si="20"/>
        <v>48.759140957404796</v>
      </c>
      <c r="AC125" s="15">
        <f t="shared" si="20"/>
        <v>0</v>
      </c>
    </row>
    <row r="126" spans="1:29" x14ac:dyDescent="0.2">
      <c r="A126" s="10">
        <f t="shared" si="21"/>
        <v>10</v>
      </c>
      <c r="B126" s="16" t="s">
        <v>29</v>
      </c>
      <c r="C126" s="12" t="s">
        <v>20</v>
      </c>
      <c r="D126" s="13"/>
      <c r="E126" s="13"/>
      <c r="F126" s="14"/>
      <c r="G126" s="14"/>
      <c r="H126" s="14"/>
      <c r="I126" s="14"/>
      <c r="J126" s="14"/>
      <c r="K126" s="14"/>
      <c r="L126" s="13">
        <f t="shared" si="18"/>
        <v>0</v>
      </c>
      <c r="M126" s="13">
        <f t="shared" si="18"/>
        <v>0</v>
      </c>
      <c r="N126" s="14"/>
      <c r="O126" s="14"/>
      <c r="P126" s="14"/>
      <c r="Q126" s="14"/>
      <c r="R126" s="14"/>
      <c r="S126" s="14"/>
      <c r="T126" s="14"/>
      <c r="U126" s="14"/>
      <c r="V126" s="13">
        <f t="shared" si="19"/>
        <v>0</v>
      </c>
      <c r="W126" s="13">
        <f t="shared" si="19"/>
        <v>0</v>
      </c>
      <c r="X126" s="15">
        <f t="shared" si="20"/>
        <v>0</v>
      </c>
      <c r="Y126" s="15">
        <f t="shared" si="20"/>
        <v>0</v>
      </c>
      <c r="Z126" s="15">
        <f t="shared" si="20"/>
        <v>0</v>
      </c>
      <c r="AA126" s="15">
        <f t="shared" si="20"/>
        <v>0</v>
      </c>
      <c r="AB126" s="15">
        <f t="shared" si="20"/>
        <v>0</v>
      </c>
      <c r="AC126" s="15">
        <f t="shared" si="20"/>
        <v>0</v>
      </c>
    </row>
    <row r="127" spans="1:29" x14ac:dyDescent="0.2">
      <c r="A127" s="10">
        <f t="shared" si="21"/>
        <v>11</v>
      </c>
      <c r="B127" s="11" t="s">
        <v>30</v>
      </c>
      <c r="C127" s="12" t="s">
        <v>20</v>
      </c>
      <c r="D127" s="13"/>
      <c r="E127" s="13"/>
      <c r="F127" s="14"/>
      <c r="G127" s="14"/>
      <c r="H127" s="14"/>
      <c r="I127" s="14"/>
      <c r="J127" s="14"/>
      <c r="K127" s="14"/>
      <c r="L127" s="13">
        <f t="shared" si="18"/>
        <v>0</v>
      </c>
      <c r="M127" s="13">
        <f t="shared" si="18"/>
        <v>0</v>
      </c>
      <c r="N127" s="14"/>
      <c r="O127" s="14"/>
      <c r="P127" s="14"/>
      <c r="Q127" s="14"/>
      <c r="R127" s="14"/>
      <c r="S127" s="14"/>
      <c r="T127" s="14"/>
      <c r="U127" s="14"/>
      <c r="V127" s="13">
        <f t="shared" si="19"/>
        <v>0</v>
      </c>
      <c r="W127" s="13">
        <f t="shared" si="19"/>
        <v>0</v>
      </c>
      <c r="X127" s="15">
        <f t="shared" si="20"/>
        <v>0</v>
      </c>
      <c r="Y127" s="15">
        <f t="shared" si="20"/>
        <v>0</v>
      </c>
      <c r="Z127" s="15">
        <f t="shared" si="20"/>
        <v>0</v>
      </c>
      <c r="AA127" s="15">
        <f t="shared" si="20"/>
        <v>0</v>
      </c>
      <c r="AB127" s="15">
        <f t="shared" si="20"/>
        <v>0</v>
      </c>
      <c r="AC127" s="15">
        <f t="shared" si="20"/>
        <v>0</v>
      </c>
    </row>
    <row r="128" spans="1:29" x14ac:dyDescent="0.2">
      <c r="A128" s="10">
        <f t="shared" si="21"/>
        <v>12</v>
      </c>
      <c r="B128" s="11" t="s">
        <v>31</v>
      </c>
      <c r="C128" s="12" t="s">
        <v>20</v>
      </c>
      <c r="D128" s="13"/>
      <c r="E128" s="13"/>
      <c r="F128" s="14"/>
      <c r="G128" s="14"/>
      <c r="H128" s="14"/>
      <c r="I128" s="14"/>
      <c r="J128" s="14"/>
      <c r="K128" s="14"/>
      <c r="L128" s="13">
        <f t="shared" si="18"/>
        <v>0</v>
      </c>
      <c r="M128" s="13">
        <f t="shared" si="18"/>
        <v>0</v>
      </c>
      <c r="N128" s="14"/>
      <c r="O128" s="14"/>
      <c r="P128" s="14"/>
      <c r="Q128" s="14"/>
      <c r="R128" s="14"/>
      <c r="S128" s="14"/>
      <c r="T128" s="14"/>
      <c r="U128" s="14"/>
      <c r="V128" s="13">
        <f t="shared" si="19"/>
        <v>0</v>
      </c>
      <c r="W128" s="13">
        <f t="shared" si="19"/>
        <v>0</v>
      </c>
      <c r="X128" s="15">
        <f t="shared" si="20"/>
        <v>0</v>
      </c>
      <c r="Y128" s="15">
        <f t="shared" si="20"/>
        <v>0</v>
      </c>
      <c r="Z128" s="15">
        <f t="shared" si="20"/>
        <v>0</v>
      </c>
      <c r="AA128" s="15">
        <f t="shared" si="20"/>
        <v>0</v>
      </c>
      <c r="AB128" s="15">
        <f t="shared" si="20"/>
        <v>0</v>
      </c>
      <c r="AC128" s="15">
        <f t="shared" si="20"/>
        <v>0</v>
      </c>
    </row>
    <row r="129" spans="1:29" x14ac:dyDescent="0.2">
      <c r="A129" s="10">
        <f t="shared" si="21"/>
        <v>13</v>
      </c>
      <c r="B129" s="11" t="s">
        <v>32</v>
      </c>
      <c r="C129" s="12" t="s">
        <v>20</v>
      </c>
      <c r="D129" s="13"/>
      <c r="E129" s="13"/>
      <c r="F129" s="14">
        <v>16095.998649585141</v>
      </c>
      <c r="G129" s="14"/>
      <c r="H129" s="14">
        <v>15948.664625254109</v>
      </c>
      <c r="I129" s="14"/>
      <c r="J129" s="14">
        <v>16942.320013145629</v>
      </c>
      <c r="K129" s="14"/>
      <c r="L129" s="13">
        <f t="shared" si="18"/>
        <v>48986.983287984884</v>
      </c>
      <c r="M129" s="13">
        <f t="shared" si="18"/>
        <v>0</v>
      </c>
      <c r="N129" s="14"/>
      <c r="O129" s="14"/>
      <c r="P129" s="14"/>
      <c r="Q129" s="14"/>
      <c r="R129" s="14"/>
      <c r="S129" s="14"/>
      <c r="T129" s="14"/>
      <c r="U129" s="14"/>
      <c r="V129" s="13">
        <f t="shared" si="19"/>
        <v>0</v>
      </c>
      <c r="W129" s="13">
        <f t="shared" si="19"/>
        <v>0</v>
      </c>
      <c r="X129" s="15">
        <f t="shared" si="20"/>
        <v>16095.998649585141</v>
      </c>
      <c r="Y129" s="15">
        <f t="shared" si="20"/>
        <v>0</v>
      </c>
      <c r="Z129" s="15">
        <f t="shared" si="20"/>
        <v>15948.664625254109</v>
      </c>
      <c r="AA129" s="15">
        <f t="shared" si="20"/>
        <v>0</v>
      </c>
      <c r="AB129" s="15">
        <f t="shared" si="20"/>
        <v>16942.320013145629</v>
      </c>
      <c r="AC129" s="15">
        <f t="shared" si="20"/>
        <v>0</v>
      </c>
    </row>
    <row r="130" spans="1:29" x14ac:dyDescent="0.2">
      <c r="A130" s="10">
        <f t="shared" si="21"/>
        <v>14</v>
      </c>
      <c r="B130" s="11" t="s">
        <v>33</v>
      </c>
      <c r="C130" s="12" t="s">
        <v>20</v>
      </c>
      <c r="D130" s="13"/>
      <c r="E130" s="13"/>
      <c r="F130" s="14">
        <v>24134.122256621446</v>
      </c>
      <c r="G130" s="14"/>
      <c r="H130" s="14">
        <v>23851.648795191573</v>
      </c>
      <c r="I130" s="14"/>
      <c r="J130" s="14">
        <v>25322.320452108488</v>
      </c>
      <c r="K130" s="14"/>
      <c r="L130" s="13">
        <f t="shared" si="18"/>
        <v>73308.091503921503</v>
      </c>
      <c r="M130" s="13">
        <f t="shared" si="18"/>
        <v>0</v>
      </c>
      <c r="N130" s="14"/>
      <c r="O130" s="14"/>
      <c r="P130" s="14"/>
      <c r="Q130" s="14"/>
      <c r="R130" s="14"/>
      <c r="S130" s="14"/>
      <c r="T130" s="14"/>
      <c r="U130" s="14"/>
      <c r="V130" s="13">
        <f t="shared" si="19"/>
        <v>0</v>
      </c>
      <c r="W130" s="13">
        <f t="shared" si="19"/>
        <v>0</v>
      </c>
      <c r="X130" s="15">
        <f t="shared" si="20"/>
        <v>24134.122256621446</v>
      </c>
      <c r="Y130" s="15">
        <f t="shared" si="20"/>
        <v>0</v>
      </c>
      <c r="Z130" s="15">
        <f t="shared" si="20"/>
        <v>23851.648795191573</v>
      </c>
      <c r="AA130" s="15">
        <f t="shared" si="20"/>
        <v>0</v>
      </c>
      <c r="AB130" s="15">
        <f t="shared" si="20"/>
        <v>25322.320452108488</v>
      </c>
      <c r="AC130" s="15">
        <f t="shared" si="20"/>
        <v>0</v>
      </c>
    </row>
    <row r="131" spans="1:29" x14ac:dyDescent="0.2">
      <c r="A131" s="10">
        <f t="shared" si="21"/>
        <v>15</v>
      </c>
      <c r="B131" s="11" t="s">
        <v>34</v>
      </c>
      <c r="C131" s="12" t="s">
        <v>20</v>
      </c>
      <c r="D131" s="13"/>
      <c r="E131" s="13"/>
      <c r="F131" s="14">
        <v>1359.023151915171</v>
      </c>
      <c r="G131" s="14"/>
      <c r="H131" s="14">
        <v>1340.7694347839401</v>
      </c>
      <c r="I131" s="14"/>
      <c r="J131" s="14">
        <v>1423.8378178964338</v>
      </c>
      <c r="K131" s="14"/>
      <c r="L131" s="13">
        <f t="shared" si="18"/>
        <v>4123.6304045955449</v>
      </c>
      <c r="M131" s="13">
        <f t="shared" si="18"/>
        <v>0</v>
      </c>
      <c r="N131" s="14"/>
      <c r="O131" s="14"/>
      <c r="P131" s="14"/>
      <c r="Q131" s="14"/>
      <c r="R131" s="14"/>
      <c r="S131" s="14"/>
      <c r="T131" s="14"/>
      <c r="U131" s="14"/>
      <c r="V131" s="13">
        <f t="shared" si="19"/>
        <v>0</v>
      </c>
      <c r="W131" s="13">
        <f t="shared" si="19"/>
        <v>0</v>
      </c>
      <c r="X131" s="15">
        <f t="shared" si="20"/>
        <v>1359.023151915171</v>
      </c>
      <c r="Y131" s="15">
        <f t="shared" si="20"/>
        <v>0</v>
      </c>
      <c r="Z131" s="15">
        <f t="shared" si="20"/>
        <v>1340.7694347839401</v>
      </c>
      <c r="AA131" s="15">
        <f t="shared" si="20"/>
        <v>0</v>
      </c>
      <c r="AB131" s="15">
        <f t="shared" si="20"/>
        <v>1423.8378178964338</v>
      </c>
      <c r="AC131" s="15">
        <f t="shared" si="20"/>
        <v>0</v>
      </c>
    </row>
    <row r="132" spans="1:29" x14ac:dyDescent="0.2">
      <c r="A132" s="10">
        <f t="shared" si="21"/>
        <v>16</v>
      </c>
      <c r="B132" s="11" t="s">
        <v>35</v>
      </c>
      <c r="C132" s="12" t="s">
        <v>20</v>
      </c>
      <c r="D132" s="13"/>
      <c r="E132" s="13"/>
      <c r="F132" s="14">
        <v>2900.3275234148964</v>
      </c>
      <c r="G132" s="14"/>
      <c r="H132" s="14">
        <v>2858.9536576390055</v>
      </c>
      <c r="I132" s="14"/>
      <c r="J132" s="14">
        <v>3036.4754556098542</v>
      </c>
      <c r="K132" s="14"/>
      <c r="L132" s="13">
        <f t="shared" si="18"/>
        <v>8795.7566366637566</v>
      </c>
      <c r="M132" s="13">
        <f t="shared" si="18"/>
        <v>0</v>
      </c>
      <c r="N132" s="14"/>
      <c r="O132" s="14"/>
      <c r="P132" s="14"/>
      <c r="Q132" s="14"/>
      <c r="R132" s="14"/>
      <c r="S132" s="14"/>
      <c r="T132" s="14"/>
      <c r="U132" s="14"/>
      <c r="V132" s="13">
        <f t="shared" si="19"/>
        <v>0</v>
      </c>
      <c r="W132" s="13">
        <f t="shared" si="19"/>
        <v>0</v>
      </c>
      <c r="X132" s="15">
        <f t="shared" si="20"/>
        <v>2900.3275234148964</v>
      </c>
      <c r="Y132" s="15">
        <f t="shared" si="20"/>
        <v>0</v>
      </c>
      <c r="Z132" s="15">
        <f t="shared" si="20"/>
        <v>2858.9536576390055</v>
      </c>
      <c r="AA132" s="15">
        <f t="shared" si="20"/>
        <v>0</v>
      </c>
      <c r="AB132" s="15">
        <f t="shared" si="20"/>
        <v>3036.4754556098542</v>
      </c>
      <c r="AC132" s="15">
        <f t="shared" si="20"/>
        <v>0</v>
      </c>
    </row>
    <row r="133" spans="1:29" x14ac:dyDescent="0.2">
      <c r="A133" s="10">
        <f t="shared" si="21"/>
        <v>17</v>
      </c>
      <c r="B133" s="11" t="s">
        <v>36</v>
      </c>
      <c r="C133" s="12" t="s">
        <v>20</v>
      </c>
      <c r="D133" s="13"/>
      <c r="E133" s="13"/>
      <c r="F133" s="14">
        <v>1561.8946311391819</v>
      </c>
      <c r="G133" s="14"/>
      <c r="H133" s="14">
        <v>1539.8665212601416</v>
      </c>
      <c r="I133" s="14"/>
      <c r="J133" s="14">
        <v>1635.0687806298417</v>
      </c>
      <c r="K133" s="14"/>
      <c r="L133" s="13">
        <f t="shared" si="18"/>
        <v>4736.8299330291657</v>
      </c>
      <c r="M133" s="13">
        <f t="shared" si="18"/>
        <v>0</v>
      </c>
      <c r="N133" s="14"/>
      <c r="O133" s="14"/>
      <c r="P133" s="14"/>
      <c r="Q133" s="14"/>
      <c r="R133" s="14"/>
      <c r="S133" s="14"/>
      <c r="T133" s="14"/>
      <c r="U133" s="14"/>
      <c r="V133" s="13">
        <f t="shared" si="19"/>
        <v>0</v>
      </c>
      <c r="W133" s="13">
        <f t="shared" si="19"/>
        <v>0</v>
      </c>
      <c r="X133" s="15">
        <f t="shared" si="20"/>
        <v>1561.8946311391819</v>
      </c>
      <c r="Y133" s="15">
        <f t="shared" si="20"/>
        <v>0</v>
      </c>
      <c r="Z133" s="15">
        <f t="shared" si="20"/>
        <v>1539.8665212601416</v>
      </c>
      <c r="AA133" s="15">
        <f t="shared" si="20"/>
        <v>0</v>
      </c>
      <c r="AB133" s="15">
        <f t="shared" si="20"/>
        <v>1635.0687806298417</v>
      </c>
      <c r="AC133" s="15">
        <f t="shared" si="20"/>
        <v>0</v>
      </c>
    </row>
    <row r="134" spans="1:29" x14ac:dyDescent="0.2">
      <c r="A134" s="10">
        <f t="shared" si="21"/>
        <v>18</v>
      </c>
      <c r="B134" s="11" t="s">
        <v>37</v>
      </c>
      <c r="C134" s="12" t="s">
        <v>20</v>
      </c>
      <c r="D134" s="13"/>
      <c r="E134" s="13"/>
      <c r="F134" s="14"/>
      <c r="G134" s="14"/>
      <c r="H134" s="14"/>
      <c r="I134" s="14"/>
      <c r="J134" s="14"/>
      <c r="K134" s="14"/>
      <c r="L134" s="13">
        <f t="shared" si="18"/>
        <v>0</v>
      </c>
      <c r="M134" s="13">
        <f t="shared" si="18"/>
        <v>0</v>
      </c>
      <c r="N134" s="14"/>
      <c r="O134" s="14"/>
      <c r="P134" s="14"/>
      <c r="Q134" s="14"/>
      <c r="R134" s="14"/>
      <c r="S134" s="14"/>
      <c r="T134" s="14"/>
      <c r="U134" s="14"/>
      <c r="V134" s="13">
        <f t="shared" si="19"/>
        <v>0</v>
      </c>
      <c r="W134" s="13">
        <f t="shared" si="19"/>
        <v>0</v>
      </c>
      <c r="X134" s="15">
        <f t="shared" si="20"/>
        <v>0</v>
      </c>
      <c r="Y134" s="15">
        <f t="shared" si="20"/>
        <v>0</v>
      </c>
      <c r="Z134" s="15">
        <f t="shared" si="20"/>
        <v>0</v>
      </c>
      <c r="AA134" s="15">
        <f t="shared" si="20"/>
        <v>0</v>
      </c>
      <c r="AB134" s="15">
        <f t="shared" si="20"/>
        <v>0</v>
      </c>
      <c r="AC134" s="15">
        <f t="shared" si="20"/>
        <v>0</v>
      </c>
    </row>
    <row r="135" spans="1:29" x14ac:dyDescent="0.2">
      <c r="A135" s="10">
        <f t="shared" si="21"/>
        <v>19</v>
      </c>
      <c r="B135" s="11" t="s">
        <v>38</v>
      </c>
      <c r="C135" s="12" t="s">
        <v>20</v>
      </c>
      <c r="D135" s="13"/>
      <c r="E135" s="13"/>
      <c r="F135" s="14"/>
      <c r="G135" s="14"/>
      <c r="H135" s="14"/>
      <c r="I135" s="14"/>
      <c r="J135" s="14"/>
      <c r="K135" s="14"/>
      <c r="L135" s="13">
        <f t="shared" si="18"/>
        <v>0</v>
      </c>
      <c r="M135" s="13">
        <f t="shared" si="18"/>
        <v>0</v>
      </c>
      <c r="N135" s="14"/>
      <c r="O135" s="14"/>
      <c r="P135" s="14"/>
      <c r="Q135" s="14"/>
      <c r="R135" s="14"/>
      <c r="S135" s="14"/>
      <c r="T135" s="14"/>
      <c r="U135" s="14"/>
      <c r="V135" s="13">
        <f t="shared" si="19"/>
        <v>0</v>
      </c>
      <c r="W135" s="13">
        <f t="shared" si="19"/>
        <v>0</v>
      </c>
      <c r="X135" s="15">
        <f t="shared" si="20"/>
        <v>0</v>
      </c>
      <c r="Y135" s="15">
        <f t="shared" si="20"/>
        <v>0</v>
      </c>
      <c r="Z135" s="15">
        <f t="shared" si="20"/>
        <v>0</v>
      </c>
      <c r="AA135" s="15">
        <f t="shared" si="20"/>
        <v>0</v>
      </c>
      <c r="AB135" s="15">
        <f t="shared" si="20"/>
        <v>0</v>
      </c>
      <c r="AC135" s="15">
        <f t="shared" si="20"/>
        <v>0</v>
      </c>
    </row>
    <row r="136" spans="1:29" x14ac:dyDescent="0.2">
      <c r="A136" s="10">
        <f t="shared" si="21"/>
        <v>20</v>
      </c>
      <c r="B136" s="11" t="s">
        <v>39</v>
      </c>
      <c r="C136" s="12" t="s">
        <v>20</v>
      </c>
      <c r="D136" s="13"/>
      <c r="E136" s="13"/>
      <c r="F136" s="14"/>
      <c r="G136" s="14"/>
      <c r="H136" s="14"/>
      <c r="I136" s="14"/>
      <c r="J136" s="14"/>
      <c r="K136" s="14"/>
      <c r="L136" s="13">
        <f t="shared" si="18"/>
        <v>0</v>
      </c>
      <c r="M136" s="13">
        <f t="shared" si="18"/>
        <v>0</v>
      </c>
      <c r="N136" s="14"/>
      <c r="O136" s="14"/>
      <c r="P136" s="14"/>
      <c r="Q136" s="14"/>
      <c r="R136" s="14"/>
      <c r="S136" s="14"/>
      <c r="T136" s="14"/>
      <c r="U136" s="14"/>
      <c r="V136" s="13">
        <f t="shared" si="19"/>
        <v>0</v>
      </c>
      <c r="W136" s="13">
        <f t="shared" si="19"/>
        <v>0</v>
      </c>
      <c r="X136" s="15">
        <f t="shared" si="20"/>
        <v>0</v>
      </c>
      <c r="Y136" s="15">
        <f t="shared" si="20"/>
        <v>0</v>
      </c>
      <c r="Z136" s="15">
        <f t="shared" si="20"/>
        <v>0</v>
      </c>
      <c r="AA136" s="15">
        <f t="shared" si="20"/>
        <v>0</v>
      </c>
      <c r="AB136" s="15">
        <f t="shared" si="20"/>
        <v>0</v>
      </c>
      <c r="AC136" s="15">
        <f t="shared" si="20"/>
        <v>0</v>
      </c>
    </row>
    <row r="137" spans="1:29" x14ac:dyDescent="0.2">
      <c r="A137" s="10">
        <f t="shared" si="21"/>
        <v>21</v>
      </c>
      <c r="B137" s="11" t="s">
        <v>40</v>
      </c>
      <c r="C137" s="12" t="s">
        <v>20</v>
      </c>
      <c r="D137" s="13"/>
      <c r="E137" s="13"/>
      <c r="F137" s="14">
        <v>3.3718830735750838</v>
      </c>
      <c r="G137" s="14"/>
      <c r="H137" s="14">
        <v>3.4669625307802288</v>
      </c>
      <c r="I137" s="14"/>
      <c r="J137" s="14">
        <v>3.5292039303320308</v>
      </c>
      <c r="K137" s="14"/>
      <c r="L137" s="13">
        <f t="shared" si="18"/>
        <v>10.368049534687344</v>
      </c>
      <c r="M137" s="13">
        <f t="shared" si="18"/>
        <v>0</v>
      </c>
      <c r="N137" s="14"/>
      <c r="O137" s="14"/>
      <c r="P137" s="14"/>
      <c r="Q137" s="14"/>
      <c r="R137" s="14"/>
      <c r="S137" s="14"/>
      <c r="T137" s="14"/>
      <c r="U137" s="14"/>
      <c r="V137" s="13">
        <f t="shared" si="19"/>
        <v>0</v>
      </c>
      <c r="W137" s="13">
        <f t="shared" si="19"/>
        <v>0</v>
      </c>
      <c r="X137" s="15">
        <f t="shared" si="20"/>
        <v>3.3718830735750838</v>
      </c>
      <c r="Y137" s="15">
        <f t="shared" si="20"/>
        <v>0</v>
      </c>
      <c r="Z137" s="15">
        <f t="shared" si="20"/>
        <v>3.4669625307802288</v>
      </c>
      <c r="AA137" s="15">
        <f t="shared" si="20"/>
        <v>0</v>
      </c>
      <c r="AB137" s="15">
        <f t="shared" si="20"/>
        <v>3.5292039303320308</v>
      </c>
      <c r="AC137" s="15">
        <f t="shared" si="20"/>
        <v>0</v>
      </c>
    </row>
    <row r="138" spans="1:29" x14ac:dyDescent="0.2">
      <c r="A138" s="10">
        <f t="shared" si="21"/>
        <v>22</v>
      </c>
      <c r="B138" s="11" t="s">
        <v>41</v>
      </c>
      <c r="C138" s="12" t="s">
        <v>20</v>
      </c>
      <c r="D138" s="13"/>
      <c r="E138" s="13"/>
      <c r="F138" s="14"/>
      <c r="G138" s="14"/>
      <c r="H138" s="14"/>
      <c r="I138" s="14"/>
      <c r="J138" s="14"/>
      <c r="K138" s="14"/>
      <c r="L138" s="13">
        <f t="shared" si="18"/>
        <v>0</v>
      </c>
      <c r="M138" s="13">
        <f t="shared" si="18"/>
        <v>0</v>
      </c>
      <c r="N138" s="14"/>
      <c r="O138" s="14"/>
      <c r="P138" s="14"/>
      <c r="Q138" s="14"/>
      <c r="R138" s="14"/>
      <c r="S138" s="14"/>
      <c r="T138" s="14"/>
      <c r="U138" s="14"/>
      <c r="V138" s="13">
        <f t="shared" si="19"/>
        <v>0</v>
      </c>
      <c r="W138" s="13">
        <f t="shared" si="19"/>
        <v>0</v>
      </c>
      <c r="X138" s="15">
        <f t="shared" si="20"/>
        <v>0</v>
      </c>
      <c r="Y138" s="15">
        <f t="shared" si="20"/>
        <v>0</v>
      </c>
      <c r="Z138" s="15">
        <f t="shared" si="20"/>
        <v>0</v>
      </c>
      <c r="AA138" s="15">
        <f t="shared" si="20"/>
        <v>0</v>
      </c>
      <c r="AB138" s="15">
        <f t="shared" si="20"/>
        <v>0</v>
      </c>
      <c r="AC138" s="15">
        <f t="shared" si="20"/>
        <v>0</v>
      </c>
    </row>
    <row r="139" spans="1:29" x14ac:dyDescent="0.2">
      <c r="A139" s="10">
        <f t="shared" si="21"/>
        <v>23</v>
      </c>
      <c r="B139" s="11" t="s">
        <v>42</v>
      </c>
      <c r="C139" s="12" t="s">
        <v>20</v>
      </c>
      <c r="D139" s="13"/>
      <c r="E139" s="13"/>
      <c r="F139" s="14">
        <v>8568.9144029022991</v>
      </c>
      <c r="G139" s="14"/>
      <c r="H139" s="14">
        <v>8470.3613609832501</v>
      </c>
      <c r="I139" s="14"/>
      <c r="J139" s="14">
        <v>8998.5821410932131</v>
      </c>
      <c r="K139" s="14"/>
      <c r="L139" s="13">
        <f t="shared" si="18"/>
        <v>26037.857904978759</v>
      </c>
      <c r="M139" s="13">
        <f t="shared" si="18"/>
        <v>0</v>
      </c>
      <c r="N139" s="14"/>
      <c r="O139" s="14"/>
      <c r="P139" s="14"/>
      <c r="Q139" s="14"/>
      <c r="R139" s="14"/>
      <c r="S139" s="14"/>
      <c r="T139" s="14"/>
      <c r="U139" s="14"/>
      <c r="V139" s="13">
        <f t="shared" si="19"/>
        <v>0</v>
      </c>
      <c r="W139" s="13">
        <f t="shared" si="19"/>
        <v>0</v>
      </c>
      <c r="X139" s="15">
        <f t="shared" si="20"/>
        <v>8568.9144029022991</v>
      </c>
      <c r="Y139" s="15">
        <f t="shared" si="20"/>
        <v>0</v>
      </c>
      <c r="Z139" s="15">
        <f t="shared" si="20"/>
        <v>8470.3613609832501</v>
      </c>
      <c r="AA139" s="15">
        <f t="shared" si="20"/>
        <v>0</v>
      </c>
      <c r="AB139" s="15">
        <f t="shared" si="20"/>
        <v>8998.5821410932131</v>
      </c>
      <c r="AC139" s="15">
        <f t="shared" si="20"/>
        <v>0</v>
      </c>
    </row>
    <row r="140" spans="1:29" x14ac:dyDescent="0.2">
      <c r="A140" s="10">
        <f t="shared" si="21"/>
        <v>24</v>
      </c>
      <c r="B140" s="11" t="s">
        <v>43</v>
      </c>
      <c r="C140" s="12" t="s">
        <v>20</v>
      </c>
      <c r="D140" s="13"/>
      <c r="E140" s="13"/>
      <c r="F140" s="14"/>
      <c r="G140" s="14"/>
      <c r="H140" s="14"/>
      <c r="I140" s="14"/>
      <c r="J140" s="14"/>
      <c r="K140" s="14"/>
      <c r="L140" s="13">
        <f t="shared" si="18"/>
        <v>0</v>
      </c>
      <c r="M140" s="13">
        <f t="shared" si="18"/>
        <v>0</v>
      </c>
      <c r="N140" s="14"/>
      <c r="O140" s="14"/>
      <c r="P140" s="14"/>
      <c r="Q140" s="14"/>
      <c r="R140" s="14"/>
      <c r="S140" s="14"/>
      <c r="T140" s="14"/>
      <c r="U140" s="14"/>
      <c r="V140" s="13">
        <f t="shared" si="19"/>
        <v>0</v>
      </c>
      <c r="W140" s="13">
        <f t="shared" si="19"/>
        <v>0</v>
      </c>
      <c r="X140" s="15">
        <f t="shared" si="20"/>
        <v>0</v>
      </c>
      <c r="Y140" s="15">
        <f t="shared" si="20"/>
        <v>0</v>
      </c>
      <c r="Z140" s="15">
        <f t="shared" si="20"/>
        <v>0</v>
      </c>
      <c r="AA140" s="15">
        <f t="shared" si="20"/>
        <v>0</v>
      </c>
      <c r="AB140" s="15">
        <f t="shared" si="20"/>
        <v>0</v>
      </c>
      <c r="AC140" s="15">
        <f t="shared" si="20"/>
        <v>0</v>
      </c>
    </row>
    <row r="141" spans="1:29" x14ac:dyDescent="0.2">
      <c r="A141" s="10">
        <f t="shared" si="21"/>
        <v>25</v>
      </c>
      <c r="B141" s="11" t="s">
        <v>44</v>
      </c>
      <c r="C141" s="12" t="s">
        <v>20</v>
      </c>
      <c r="D141" s="13"/>
      <c r="E141" s="13"/>
      <c r="F141" s="14"/>
      <c r="G141" s="14"/>
      <c r="H141" s="14"/>
      <c r="I141" s="14"/>
      <c r="J141" s="14"/>
      <c r="K141" s="14"/>
      <c r="L141" s="13">
        <f t="shared" si="18"/>
        <v>0</v>
      </c>
      <c r="M141" s="13">
        <f t="shared" si="18"/>
        <v>0</v>
      </c>
      <c r="N141" s="14"/>
      <c r="O141" s="14"/>
      <c r="P141" s="14"/>
      <c r="Q141" s="14"/>
      <c r="R141" s="14"/>
      <c r="S141" s="14"/>
      <c r="T141" s="14"/>
      <c r="U141" s="14"/>
      <c r="V141" s="13">
        <f t="shared" si="19"/>
        <v>0</v>
      </c>
      <c r="W141" s="13">
        <f t="shared" si="19"/>
        <v>0</v>
      </c>
      <c r="X141" s="15">
        <f t="shared" si="20"/>
        <v>0</v>
      </c>
      <c r="Y141" s="15">
        <f t="shared" si="20"/>
        <v>0</v>
      </c>
      <c r="Z141" s="15">
        <f t="shared" si="20"/>
        <v>0</v>
      </c>
      <c r="AA141" s="15">
        <f t="shared" si="20"/>
        <v>0</v>
      </c>
      <c r="AB141" s="15">
        <f t="shared" si="20"/>
        <v>0</v>
      </c>
      <c r="AC141" s="15">
        <f t="shared" si="20"/>
        <v>0</v>
      </c>
    </row>
    <row r="142" spans="1:29" x14ac:dyDescent="0.2">
      <c r="A142" s="10">
        <f t="shared" si="21"/>
        <v>26</v>
      </c>
      <c r="B142" s="11" t="s">
        <v>45</v>
      </c>
      <c r="C142" s="12" t="s">
        <v>20</v>
      </c>
      <c r="D142" s="13"/>
      <c r="E142" s="13"/>
      <c r="F142" s="14">
        <v>3310.553550877994</v>
      </c>
      <c r="G142" s="14"/>
      <c r="H142" s="14">
        <v>3264.8907025063795</v>
      </c>
      <c r="I142" s="14"/>
      <c r="J142" s="14">
        <v>3467.2566579808417</v>
      </c>
      <c r="K142" s="14"/>
      <c r="L142" s="13">
        <f t="shared" si="18"/>
        <v>10042.700911365217</v>
      </c>
      <c r="M142" s="13">
        <f t="shared" si="18"/>
        <v>0</v>
      </c>
      <c r="N142" s="14"/>
      <c r="O142" s="14"/>
      <c r="P142" s="14"/>
      <c r="Q142" s="14"/>
      <c r="R142" s="14"/>
      <c r="S142" s="14"/>
      <c r="T142" s="14"/>
      <c r="U142" s="14"/>
      <c r="V142" s="13">
        <f t="shared" si="19"/>
        <v>0</v>
      </c>
      <c r="W142" s="13">
        <f t="shared" si="19"/>
        <v>0</v>
      </c>
      <c r="X142" s="15">
        <f t="shared" si="20"/>
        <v>3310.553550877994</v>
      </c>
      <c r="Y142" s="15">
        <f t="shared" si="20"/>
        <v>0</v>
      </c>
      <c r="Z142" s="15">
        <f t="shared" si="20"/>
        <v>3264.8907025063795</v>
      </c>
      <c r="AA142" s="15">
        <f t="shared" si="20"/>
        <v>0</v>
      </c>
      <c r="AB142" s="15">
        <f t="shared" si="20"/>
        <v>3467.2566579808417</v>
      </c>
      <c r="AC142" s="15">
        <f t="shared" si="20"/>
        <v>0</v>
      </c>
    </row>
    <row r="143" spans="1:29" x14ac:dyDescent="0.2">
      <c r="A143" s="10">
        <f t="shared" si="21"/>
        <v>27</v>
      </c>
      <c r="B143" s="11" t="s">
        <v>46</v>
      </c>
      <c r="C143" s="12" t="s">
        <v>20</v>
      </c>
      <c r="D143" s="13"/>
      <c r="E143" s="13"/>
      <c r="F143" s="14">
        <v>94.517684089394749</v>
      </c>
      <c r="G143" s="14"/>
      <c r="H143" s="14">
        <v>100.47812205128766</v>
      </c>
      <c r="I143" s="14"/>
      <c r="J143" s="14">
        <v>104.55330942993874</v>
      </c>
      <c r="K143" s="14"/>
      <c r="L143" s="13">
        <f t="shared" si="18"/>
        <v>299.54911557062115</v>
      </c>
      <c r="M143" s="13">
        <f t="shared" si="18"/>
        <v>0</v>
      </c>
      <c r="N143" s="14"/>
      <c r="O143" s="14"/>
      <c r="P143" s="14"/>
      <c r="Q143" s="14"/>
      <c r="R143" s="14"/>
      <c r="S143" s="14"/>
      <c r="T143" s="14"/>
      <c r="U143" s="14"/>
      <c r="V143" s="13">
        <f t="shared" si="19"/>
        <v>0</v>
      </c>
      <c r="W143" s="13">
        <f t="shared" si="19"/>
        <v>0</v>
      </c>
      <c r="X143" s="15">
        <f t="shared" si="20"/>
        <v>94.517684089394749</v>
      </c>
      <c r="Y143" s="15">
        <f t="shared" si="20"/>
        <v>0</v>
      </c>
      <c r="Z143" s="15">
        <f t="shared" si="20"/>
        <v>100.47812205128766</v>
      </c>
      <c r="AA143" s="15">
        <f t="shared" si="20"/>
        <v>0</v>
      </c>
      <c r="AB143" s="15">
        <f t="shared" si="20"/>
        <v>104.55330942993874</v>
      </c>
      <c r="AC143" s="15">
        <f t="shared" si="20"/>
        <v>0</v>
      </c>
    </row>
    <row r="144" spans="1:29" x14ac:dyDescent="0.2">
      <c r="A144" s="10">
        <f t="shared" si="21"/>
        <v>28</v>
      </c>
      <c r="B144" s="11" t="s">
        <v>47</v>
      </c>
      <c r="C144" s="12" t="s">
        <v>20</v>
      </c>
      <c r="D144" s="13"/>
      <c r="E144" s="13"/>
      <c r="F144" s="14"/>
      <c r="G144" s="14"/>
      <c r="H144" s="14"/>
      <c r="I144" s="14"/>
      <c r="J144" s="14"/>
      <c r="K144" s="14"/>
      <c r="L144" s="13">
        <f t="shared" si="18"/>
        <v>0</v>
      </c>
      <c r="M144" s="13">
        <f t="shared" si="18"/>
        <v>0</v>
      </c>
      <c r="N144" s="14"/>
      <c r="O144" s="14"/>
      <c r="P144" s="14"/>
      <c r="Q144" s="14"/>
      <c r="R144" s="14"/>
      <c r="S144" s="14"/>
      <c r="T144" s="14"/>
      <c r="U144" s="14"/>
      <c r="V144" s="13">
        <f t="shared" si="19"/>
        <v>0</v>
      </c>
      <c r="W144" s="13">
        <f t="shared" si="19"/>
        <v>0</v>
      </c>
      <c r="X144" s="15">
        <f t="shared" si="20"/>
        <v>0</v>
      </c>
      <c r="Y144" s="15">
        <f t="shared" si="20"/>
        <v>0</v>
      </c>
      <c r="Z144" s="15">
        <f t="shared" si="20"/>
        <v>0</v>
      </c>
      <c r="AA144" s="15">
        <f t="shared" si="20"/>
        <v>0</v>
      </c>
      <c r="AB144" s="15">
        <f t="shared" si="20"/>
        <v>0</v>
      </c>
      <c r="AC144" s="15">
        <f t="shared" si="20"/>
        <v>0</v>
      </c>
    </row>
    <row r="145" spans="1:29" x14ac:dyDescent="0.2">
      <c r="A145" s="10">
        <f t="shared" si="21"/>
        <v>29</v>
      </c>
      <c r="B145" s="11" t="s">
        <v>48</v>
      </c>
      <c r="C145" s="12" t="s">
        <v>20</v>
      </c>
      <c r="D145" s="13"/>
      <c r="E145" s="13"/>
      <c r="F145" s="14">
        <v>20976.273452593199</v>
      </c>
      <c r="G145" s="14"/>
      <c r="H145" s="14">
        <v>20691.608496843695</v>
      </c>
      <c r="I145" s="14"/>
      <c r="J145" s="14">
        <v>21976.228924371764</v>
      </c>
      <c r="K145" s="14"/>
      <c r="L145" s="13">
        <f t="shared" si="18"/>
        <v>63644.110873808662</v>
      </c>
      <c r="M145" s="13">
        <f t="shared" si="18"/>
        <v>0</v>
      </c>
      <c r="N145" s="14"/>
      <c r="O145" s="14"/>
      <c r="P145" s="14"/>
      <c r="Q145" s="14"/>
      <c r="R145" s="14"/>
      <c r="S145" s="14"/>
      <c r="T145" s="14"/>
      <c r="U145" s="14"/>
      <c r="V145" s="13">
        <f t="shared" si="19"/>
        <v>0</v>
      </c>
      <c r="W145" s="13">
        <f t="shared" si="19"/>
        <v>0</v>
      </c>
      <c r="X145" s="15">
        <f t="shared" si="20"/>
        <v>20976.273452593199</v>
      </c>
      <c r="Y145" s="15">
        <f t="shared" si="20"/>
        <v>0</v>
      </c>
      <c r="Z145" s="15">
        <f>H145+R145</f>
        <v>20691.608496843695</v>
      </c>
      <c r="AA145" s="15">
        <f t="shared" si="20"/>
        <v>0</v>
      </c>
      <c r="AB145" s="15">
        <f t="shared" si="20"/>
        <v>21976.228924371764</v>
      </c>
      <c r="AC145" s="15">
        <f t="shared" si="20"/>
        <v>0</v>
      </c>
    </row>
    <row r="146" spans="1:29" x14ac:dyDescent="0.2">
      <c r="A146" s="10">
        <f t="shared" si="21"/>
        <v>30</v>
      </c>
      <c r="B146" s="11" t="s">
        <v>49</v>
      </c>
      <c r="C146" s="12" t="s">
        <v>20</v>
      </c>
      <c r="D146" s="13"/>
      <c r="E146" s="13"/>
      <c r="F146" s="14"/>
      <c r="G146" s="14"/>
      <c r="H146" s="14"/>
      <c r="I146" s="14"/>
      <c r="J146" s="14"/>
      <c r="K146" s="14"/>
      <c r="L146" s="13">
        <f t="shared" si="18"/>
        <v>0</v>
      </c>
      <c r="M146" s="13">
        <f t="shared" si="18"/>
        <v>0</v>
      </c>
      <c r="N146" s="14"/>
      <c r="O146" s="14"/>
      <c r="P146" s="14"/>
      <c r="Q146" s="14"/>
      <c r="R146" s="14"/>
      <c r="S146" s="14"/>
      <c r="T146" s="14"/>
      <c r="U146" s="14"/>
      <c r="V146" s="13">
        <f t="shared" si="19"/>
        <v>0</v>
      </c>
      <c r="W146" s="13">
        <f t="shared" si="19"/>
        <v>0</v>
      </c>
      <c r="X146" s="15">
        <f t="shared" si="20"/>
        <v>0</v>
      </c>
      <c r="Y146" s="15">
        <f t="shared" si="20"/>
        <v>0</v>
      </c>
      <c r="Z146" s="15">
        <f t="shared" si="20"/>
        <v>0</v>
      </c>
      <c r="AA146" s="15">
        <f t="shared" si="20"/>
        <v>0</v>
      </c>
      <c r="AB146" s="15">
        <f t="shared" si="20"/>
        <v>0</v>
      </c>
      <c r="AC146" s="15">
        <f t="shared" si="20"/>
        <v>0</v>
      </c>
    </row>
    <row r="147" spans="1:29" x14ac:dyDescent="0.2">
      <c r="A147" s="62" t="s">
        <v>50</v>
      </c>
      <c r="B147" s="62"/>
      <c r="C147" s="12" t="s">
        <v>20</v>
      </c>
      <c r="D147" s="17">
        <f t="shared" ref="D147:L147" si="22">SUM(D117:D146)</f>
        <v>0</v>
      </c>
      <c r="E147" s="18">
        <f>SUMIF(E117:E146,"&gt;0")</f>
        <v>0</v>
      </c>
      <c r="F147" s="17">
        <f t="shared" si="22"/>
        <v>103747.47600000001</v>
      </c>
      <c r="G147" s="18">
        <f>SUMIF(G117:G146,"&gt;0")</f>
        <v>0</v>
      </c>
      <c r="H147" s="17">
        <f t="shared" si="22"/>
        <v>102523.92800000003</v>
      </c>
      <c r="I147" s="18">
        <f>SUMIF(I117:I146,"&gt;0")</f>
        <v>0</v>
      </c>
      <c r="J147" s="17">
        <f t="shared" si="22"/>
        <v>109018.03388538977</v>
      </c>
      <c r="K147" s="18">
        <f>SUMIF(K117:K146,"&gt;0")</f>
        <v>0</v>
      </c>
      <c r="L147" s="17">
        <f t="shared" si="22"/>
        <v>315289.43788538978</v>
      </c>
      <c r="M147" s="18">
        <f>SUMIF(M117:M146,"&gt;0")</f>
        <v>0</v>
      </c>
      <c r="N147" s="17">
        <f t="shared" ref="N147:V147" si="23">SUM(N117:N146)</f>
        <v>0</v>
      </c>
      <c r="O147" s="18">
        <f>SUMIF(O117:O146,"&gt;0")</f>
        <v>0</v>
      </c>
      <c r="P147" s="17">
        <f t="shared" si="23"/>
        <v>0</v>
      </c>
      <c r="Q147" s="18">
        <f>SUMIF(Q117:Q146,"&gt;0")</f>
        <v>0</v>
      </c>
      <c r="R147" s="17">
        <f t="shared" si="23"/>
        <v>0</v>
      </c>
      <c r="S147" s="18">
        <f>SUMIF(S117:S146,"&gt;0")</f>
        <v>0</v>
      </c>
      <c r="T147" s="17">
        <f t="shared" si="23"/>
        <v>0</v>
      </c>
      <c r="U147" s="18">
        <f>SUMIF(U117:U146,"&gt;0")</f>
        <v>0</v>
      </c>
      <c r="V147" s="17">
        <f t="shared" si="23"/>
        <v>0</v>
      </c>
      <c r="W147" s="18">
        <f>SUMIF(W117:W146,"&gt;0")</f>
        <v>0</v>
      </c>
    </row>
    <row r="149" spans="1:29" x14ac:dyDescent="0.2">
      <c r="B149" s="20"/>
      <c r="C149" s="20"/>
    </row>
    <row r="150" spans="1:29" x14ac:dyDescent="0.2">
      <c r="B150" s="50" t="s">
        <v>93</v>
      </c>
      <c r="C150" s="50"/>
      <c r="D150" s="6"/>
      <c r="E150" s="6"/>
      <c r="K150" s="3"/>
    </row>
    <row r="151" spans="1:29" x14ac:dyDescent="0.2">
      <c r="A151" s="51" t="s">
        <v>3</v>
      </c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</row>
    <row r="153" spans="1:29" x14ac:dyDescent="0.2">
      <c r="A153" s="63" t="s">
        <v>5</v>
      </c>
      <c r="B153" s="63" t="s">
        <v>6</v>
      </c>
      <c r="C153" s="63" t="s">
        <v>7</v>
      </c>
      <c r="D153" s="53" t="s">
        <v>8</v>
      </c>
      <c r="E153" s="54"/>
      <c r="F153" s="55" t="s">
        <v>12</v>
      </c>
      <c r="G153" s="56"/>
      <c r="H153" s="56"/>
      <c r="I153" s="56"/>
      <c r="J153" s="56"/>
      <c r="K153" s="56"/>
      <c r="L153" s="56"/>
      <c r="M153" s="57"/>
    </row>
    <row r="154" spans="1:29" x14ac:dyDescent="0.2">
      <c r="A154" s="64"/>
      <c r="B154" s="64"/>
      <c r="C154" s="64"/>
      <c r="D154" s="53" t="s">
        <v>12</v>
      </c>
      <c r="E154" s="54"/>
      <c r="F154" s="60"/>
      <c r="G154" s="60"/>
      <c r="H154" s="60"/>
      <c r="I154" s="60"/>
      <c r="J154" s="60"/>
      <c r="K154" s="60"/>
      <c r="L154" s="60" t="s">
        <v>94</v>
      </c>
      <c r="M154" s="60"/>
    </row>
    <row r="155" spans="1:29" ht="101.25" x14ac:dyDescent="0.2">
      <c r="A155" s="65"/>
      <c r="B155" s="65"/>
      <c r="C155" s="65"/>
      <c r="D155" s="8" t="s">
        <v>17</v>
      </c>
      <c r="E155" s="8" t="s">
        <v>18</v>
      </c>
      <c r="F155" s="8" t="s">
        <v>17</v>
      </c>
      <c r="G155" s="8" t="s">
        <v>18</v>
      </c>
      <c r="H155" s="8" t="s">
        <v>17</v>
      </c>
      <c r="I155" s="8" t="s">
        <v>18</v>
      </c>
      <c r="J155" s="8" t="s">
        <v>17</v>
      </c>
      <c r="K155" s="8" t="s">
        <v>18</v>
      </c>
      <c r="L155" s="8" t="s">
        <v>17</v>
      </c>
      <c r="M155" s="8" t="s">
        <v>18</v>
      </c>
    </row>
    <row r="156" spans="1:29" x14ac:dyDescent="0.2">
      <c r="A156" s="10">
        <v>1</v>
      </c>
      <c r="B156" s="11" t="s">
        <v>19</v>
      </c>
      <c r="C156" s="12" t="s">
        <v>20</v>
      </c>
      <c r="D156" s="13"/>
      <c r="E156" s="13"/>
      <c r="F156" s="14">
        <f>F9+F45+F81+F117</f>
        <v>0</v>
      </c>
      <c r="G156" s="14">
        <f t="shared" ref="G156:K156" si="24">G9+G45+G81+G117</f>
        <v>0</v>
      </c>
      <c r="H156" s="14">
        <f t="shared" si="24"/>
        <v>0</v>
      </c>
      <c r="I156" s="14">
        <f t="shared" si="24"/>
        <v>0</v>
      </c>
      <c r="J156" s="14">
        <f t="shared" si="24"/>
        <v>0</v>
      </c>
      <c r="K156" s="14">
        <f t="shared" si="24"/>
        <v>0</v>
      </c>
      <c r="L156" s="13">
        <f>F156+H156+J156</f>
        <v>0</v>
      </c>
      <c r="M156" s="13">
        <f>G156+I156+K156</f>
        <v>0</v>
      </c>
      <c r="V156" s="15"/>
      <c r="W156" s="15"/>
    </row>
    <row r="157" spans="1:29" x14ac:dyDescent="0.2">
      <c r="A157" s="10">
        <f t="shared" ref="A157:A185" si="25">A156+1</f>
        <v>2</v>
      </c>
      <c r="B157" s="11" t="s">
        <v>21</v>
      </c>
      <c r="C157" s="12" t="s">
        <v>20</v>
      </c>
      <c r="D157" s="13"/>
      <c r="E157" s="13"/>
      <c r="F157" s="14">
        <f t="shared" ref="F157:K157" si="26">F10+F46+F82+F118</f>
        <v>3023.1169381150912</v>
      </c>
      <c r="G157" s="14">
        <f t="shared" si="26"/>
        <v>0</v>
      </c>
      <c r="H157" s="14">
        <f t="shared" si="26"/>
        <v>3011.644894610336</v>
      </c>
      <c r="I157" s="14">
        <f t="shared" si="26"/>
        <v>0</v>
      </c>
      <c r="J157" s="14">
        <f t="shared" si="26"/>
        <v>3281.5217355014292</v>
      </c>
      <c r="K157" s="14">
        <f t="shared" si="26"/>
        <v>0</v>
      </c>
      <c r="L157" s="13">
        <f t="shared" ref="L157:L185" si="27">F157+H157+J157</f>
        <v>9316.283568226856</v>
      </c>
      <c r="M157" s="13">
        <f t="shared" ref="M157:M185" si="28">G157+I157+K157</f>
        <v>0</v>
      </c>
      <c r="W157" s="15"/>
    </row>
    <row r="158" spans="1:29" x14ac:dyDescent="0.2">
      <c r="A158" s="10">
        <f t="shared" si="25"/>
        <v>3</v>
      </c>
      <c r="B158" s="11" t="s">
        <v>22</v>
      </c>
      <c r="C158" s="12" t="s">
        <v>20</v>
      </c>
      <c r="D158" s="13"/>
      <c r="E158" s="13"/>
      <c r="F158" s="14">
        <f t="shared" ref="F158:K158" si="29">F11+F47+F83+F119</f>
        <v>0</v>
      </c>
      <c r="G158" s="14">
        <f t="shared" si="29"/>
        <v>0</v>
      </c>
      <c r="H158" s="14">
        <f t="shared" si="29"/>
        <v>0</v>
      </c>
      <c r="I158" s="14">
        <f t="shared" si="29"/>
        <v>0</v>
      </c>
      <c r="J158" s="14">
        <f t="shared" si="29"/>
        <v>0</v>
      </c>
      <c r="K158" s="14">
        <f t="shared" si="29"/>
        <v>0</v>
      </c>
      <c r="L158" s="13">
        <f t="shared" si="27"/>
        <v>0</v>
      </c>
      <c r="M158" s="13">
        <f t="shared" si="28"/>
        <v>0</v>
      </c>
    </row>
    <row r="159" spans="1:29" x14ac:dyDescent="0.2">
      <c r="A159" s="10">
        <f t="shared" si="25"/>
        <v>4</v>
      </c>
      <c r="B159" s="11" t="s">
        <v>23</v>
      </c>
      <c r="C159" s="12" t="s">
        <v>20</v>
      </c>
      <c r="D159" s="13"/>
      <c r="E159" s="13"/>
      <c r="F159" s="14">
        <f t="shared" ref="F159:K159" si="30">F12+F48+F84+F120</f>
        <v>78162.115749631179</v>
      </c>
      <c r="G159" s="14">
        <f t="shared" si="30"/>
        <v>0</v>
      </c>
      <c r="H159" s="14">
        <f t="shared" si="30"/>
        <v>77141.112834842279</v>
      </c>
      <c r="I159" s="14">
        <f t="shared" si="30"/>
        <v>0</v>
      </c>
      <c r="J159" s="14">
        <f t="shared" si="30"/>
        <v>81993.60823014623</v>
      </c>
      <c r="K159" s="14">
        <f t="shared" si="30"/>
        <v>0</v>
      </c>
      <c r="L159" s="13">
        <f t="shared" si="27"/>
        <v>237296.83681461969</v>
      </c>
      <c r="M159" s="13">
        <f t="shared" si="28"/>
        <v>0</v>
      </c>
    </row>
    <row r="160" spans="1:29" x14ac:dyDescent="0.2">
      <c r="A160" s="10">
        <f t="shared" si="25"/>
        <v>5</v>
      </c>
      <c r="B160" s="16" t="s">
        <v>24</v>
      </c>
      <c r="C160" s="12" t="s">
        <v>20</v>
      </c>
      <c r="D160" s="13"/>
      <c r="E160" s="13"/>
      <c r="F160" s="14">
        <f t="shared" ref="F160:K160" si="31">F13+F49+F85+F121</f>
        <v>2088.6782900595217</v>
      </c>
      <c r="G160" s="14">
        <f t="shared" si="31"/>
        <v>0</v>
      </c>
      <c r="H160" s="14">
        <f t="shared" si="31"/>
        <v>2015.3104165446211</v>
      </c>
      <c r="I160" s="14">
        <f t="shared" si="31"/>
        <v>0</v>
      </c>
      <c r="J160" s="14">
        <f t="shared" si="31"/>
        <v>2298.6641709653859</v>
      </c>
      <c r="K160" s="14">
        <f t="shared" si="31"/>
        <v>0</v>
      </c>
      <c r="L160" s="13">
        <f t="shared" si="27"/>
        <v>6402.6528775695288</v>
      </c>
      <c r="M160" s="13">
        <f t="shared" si="28"/>
        <v>0</v>
      </c>
    </row>
    <row r="161" spans="1:13" x14ac:dyDescent="0.2">
      <c r="A161" s="10">
        <f t="shared" si="25"/>
        <v>6</v>
      </c>
      <c r="B161" s="16" t="s">
        <v>25</v>
      </c>
      <c r="C161" s="12" t="s">
        <v>20</v>
      </c>
      <c r="D161" s="13"/>
      <c r="E161" s="13"/>
      <c r="F161" s="14">
        <f t="shared" ref="F161:K161" si="32">F14+F50+F86+F122</f>
        <v>0</v>
      </c>
      <c r="G161" s="14">
        <f t="shared" si="32"/>
        <v>0</v>
      </c>
      <c r="H161" s="14">
        <f t="shared" si="32"/>
        <v>0</v>
      </c>
      <c r="I161" s="14">
        <f t="shared" si="32"/>
        <v>0</v>
      </c>
      <c r="J161" s="14">
        <f t="shared" si="32"/>
        <v>0</v>
      </c>
      <c r="K161" s="14">
        <f t="shared" si="32"/>
        <v>0</v>
      </c>
      <c r="L161" s="13">
        <f t="shared" si="27"/>
        <v>0</v>
      </c>
      <c r="M161" s="13">
        <f t="shared" si="28"/>
        <v>0</v>
      </c>
    </row>
    <row r="162" spans="1:13" x14ac:dyDescent="0.2">
      <c r="A162" s="10">
        <f t="shared" si="25"/>
        <v>7</v>
      </c>
      <c r="B162" s="16" t="s">
        <v>26</v>
      </c>
      <c r="C162" s="12" t="s">
        <v>20</v>
      </c>
      <c r="D162" s="13"/>
      <c r="E162" s="13"/>
      <c r="F162" s="14">
        <f t="shared" ref="F162:K162" si="33">F15+F51+F87+F123</f>
        <v>5461.7302549216656</v>
      </c>
      <c r="G162" s="14">
        <f t="shared" si="33"/>
        <v>0</v>
      </c>
      <c r="H162" s="14">
        <f t="shared" si="33"/>
        <v>5327.6394225686763</v>
      </c>
      <c r="I162" s="14">
        <f t="shared" si="33"/>
        <v>0</v>
      </c>
      <c r="J162" s="14">
        <f t="shared" si="33"/>
        <v>5650.7456686768583</v>
      </c>
      <c r="K162" s="14">
        <f t="shared" si="33"/>
        <v>0</v>
      </c>
      <c r="L162" s="13">
        <f t="shared" si="27"/>
        <v>16440.1153461672</v>
      </c>
      <c r="M162" s="13">
        <f t="shared" si="28"/>
        <v>0</v>
      </c>
    </row>
    <row r="163" spans="1:13" x14ac:dyDescent="0.2">
      <c r="A163" s="10">
        <f t="shared" si="25"/>
        <v>8</v>
      </c>
      <c r="B163" s="16" t="s">
        <v>27</v>
      </c>
      <c r="C163" s="12" t="s">
        <v>20</v>
      </c>
      <c r="D163" s="13"/>
      <c r="E163" s="13"/>
      <c r="F163" s="14">
        <f t="shared" ref="F163:K163" si="34">F16+F52+F88+F124</f>
        <v>0</v>
      </c>
      <c r="G163" s="14">
        <f t="shared" si="34"/>
        <v>0</v>
      </c>
      <c r="H163" s="14">
        <f t="shared" si="34"/>
        <v>0</v>
      </c>
      <c r="I163" s="14">
        <f t="shared" si="34"/>
        <v>0</v>
      </c>
      <c r="J163" s="14">
        <f t="shared" si="34"/>
        <v>0</v>
      </c>
      <c r="K163" s="14">
        <f t="shared" si="34"/>
        <v>0</v>
      </c>
      <c r="L163" s="13">
        <f t="shared" si="27"/>
        <v>0</v>
      </c>
      <c r="M163" s="13">
        <f t="shared" si="28"/>
        <v>0</v>
      </c>
    </row>
    <row r="164" spans="1:13" x14ac:dyDescent="0.2">
      <c r="A164" s="10">
        <f t="shared" si="25"/>
        <v>9</v>
      </c>
      <c r="B164" s="16" t="s">
        <v>28</v>
      </c>
      <c r="C164" s="12" t="s">
        <v>20</v>
      </c>
      <c r="D164" s="13"/>
      <c r="E164" s="13"/>
      <c r="F164" s="14">
        <f t="shared" ref="F164:K164" si="35">F17+F53+F89+F125</f>
        <v>164.54478215274767</v>
      </c>
      <c r="G164" s="14">
        <f t="shared" si="35"/>
        <v>0</v>
      </c>
      <c r="H164" s="14">
        <f t="shared" si="35"/>
        <v>160.45690734133089</v>
      </c>
      <c r="I164" s="14">
        <f t="shared" si="35"/>
        <v>0</v>
      </c>
      <c r="J164" s="14">
        <f t="shared" si="35"/>
        <v>189.57089140006735</v>
      </c>
      <c r="K164" s="14">
        <f t="shared" si="35"/>
        <v>0</v>
      </c>
      <c r="L164" s="13">
        <f t="shared" si="27"/>
        <v>514.57258089414586</v>
      </c>
      <c r="M164" s="13">
        <f t="shared" si="28"/>
        <v>0</v>
      </c>
    </row>
    <row r="165" spans="1:13" x14ac:dyDescent="0.2">
      <c r="A165" s="10">
        <f t="shared" si="25"/>
        <v>10</v>
      </c>
      <c r="B165" s="16" t="s">
        <v>29</v>
      </c>
      <c r="C165" s="12" t="s">
        <v>20</v>
      </c>
      <c r="D165" s="13"/>
      <c r="E165" s="13"/>
      <c r="F165" s="14">
        <f t="shared" ref="F165:K165" si="36">F18+F54+F90+F126</f>
        <v>0</v>
      </c>
      <c r="G165" s="14">
        <f t="shared" si="36"/>
        <v>0</v>
      </c>
      <c r="H165" s="14">
        <f t="shared" si="36"/>
        <v>0</v>
      </c>
      <c r="I165" s="14">
        <f t="shared" si="36"/>
        <v>0</v>
      </c>
      <c r="J165" s="14">
        <f t="shared" si="36"/>
        <v>0</v>
      </c>
      <c r="K165" s="14">
        <f t="shared" si="36"/>
        <v>0</v>
      </c>
      <c r="L165" s="13">
        <f t="shared" si="27"/>
        <v>0</v>
      </c>
      <c r="M165" s="13">
        <f t="shared" si="28"/>
        <v>0</v>
      </c>
    </row>
    <row r="166" spans="1:13" x14ac:dyDescent="0.2">
      <c r="A166" s="10">
        <f t="shared" si="25"/>
        <v>11</v>
      </c>
      <c r="B166" s="11" t="s">
        <v>30</v>
      </c>
      <c r="C166" s="12" t="s">
        <v>20</v>
      </c>
      <c r="D166" s="13"/>
      <c r="E166" s="13"/>
      <c r="F166" s="14">
        <f t="shared" ref="F166:K166" si="37">F19+F55+F91+F127</f>
        <v>0</v>
      </c>
      <c r="G166" s="14">
        <f t="shared" si="37"/>
        <v>0</v>
      </c>
      <c r="H166" s="14">
        <f t="shared" si="37"/>
        <v>0</v>
      </c>
      <c r="I166" s="14">
        <f t="shared" si="37"/>
        <v>0</v>
      </c>
      <c r="J166" s="14">
        <f t="shared" si="37"/>
        <v>0</v>
      </c>
      <c r="K166" s="14">
        <f t="shared" si="37"/>
        <v>0</v>
      </c>
      <c r="L166" s="13">
        <f t="shared" si="27"/>
        <v>0</v>
      </c>
      <c r="M166" s="13">
        <f t="shared" si="28"/>
        <v>0</v>
      </c>
    </row>
    <row r="167" spans="1:13" x14ac:dyDescent="0.2">
      <c r="A167" s="10">
        <f t="shared" si="25"/>
        <v>12</v>
      </c>
      <c r="B167" s="11" t="s">
        <v>31</v>
      </c>
      <c r="C167" s="12" t="s">
        <v>20</v>
      </c>
      <c r="D167" s="13"/>
      <c r="E167" s="13"/>
      <c r="F167" s="14">
        <f t="shared" ref="F167:K167" si="38">F20+F56+F92+F128</f>
        <v>0</v>
      </c>
      <c r="G167" s="14">
        <f t="shared" si="38"/>
        <v>0</v>
      </c>
      <c r="H167" s="14">
        <f t="shared" si="38"/>
        <v>0</v>
      </c>
      <c r="I167" s="14">
        <f t="shared" si="38"/>
        <v>0</v>
      </c>
      <c r="J167" s="14">
        <f t="shared" si="38"/>
        <v>0</v>
      </c>
      <c r="K167" s="14">
        <f t="shared" si="38"/>
        <v>0</v>
      </c>
      <c r="L167" s="13">
        <f t="shared" si="27"/>
        <v>0</v>
      </c>
      <c r="M167" s="13">
        <f t="shared" si="28"/>
        <v>0</v>
      </c>
    </row>
    <row r="168" spans="1:13" x14ac:dyDescent="0.2">
      <c r="A168" s="10">
        <f t="shared" si="25"/>
        <v>13</v>
      </c>
      <c r="B168" s="11" t="s">
        <v>32</v>
      </c>
      <c r="C168" s="12" t="s">
        <v>20</v>
      </c>
      <c r="D168" s="13"/>
      <c r="E168" s="13"/>
      <c r="F168" s="14">
        <f t="shared" ref="F168:K168" si="39">F21+F57+F93+F129</f>
        <v>57644.023389386617</v>
      </c>
      <c r="G168" s="14">
        <f t="shared" si="39"/>
        <v>0</v>
      </c>
      <c r="H168" s="14">
        <f t="shared" si="39"/>
        <v>56764.99498341768</v>
      </c>
      <c r="I168" s="14">
        <f t="shared" si="39"/>
        <v>0</v>
      </c>
      <c r="J168" s="14">
        <f t="shared" si="39"/>
        <v>60272.315142780266</v>
      </c>
      <c r="K168" s="14">
        <f t="shared" si="39"/>
        <v>0</v>
      </c>
      <c r="L168" s="13">
        <f t="shared" si="27"/>
        <v>174681.33351558459</v>
      </c>
      <c r="M168" s="13">
        <f t="shared" si="28"/>
        <v>0</v>
      </c>
    </row>
    <row r="169" spans="1:13" x14ac:dyDescent="0.2">
      <c r="A169" s="10">
        <f t="shared" si="25"/>
        <v>14</v>
      </c>
      <c r="B169" s="11" t="s">
        <v>33</v>
      </c>
      <c r="C169" s="12" t="s">
        <v>20</v>
      </c>
      <c r="D169" s="13"/>
      <c r="E169" s="13"/>
      <c r="F169" s="14">
        <f t="shared" ref="F169:K169" si="40">F22+F58+F94+F130</f>
        <v>86343.133630053606</v>
      </c>
      <c r="G169" s="14">
        <f t="shared" si="40"/>
        <v>0</v>
      </c>
      <c r="H169" s="14">
        <f t="shared" si="40"/>
        <v>85196.727428278362</v>
      </c>
      <c r="I169" s="14">
        <f t="shared" si="40"/>
        <v>0</v>
      </c>
      <c r="J169" s="14">
        <f t="shared" si="40"/>
        <v>90540.535620134498</v>
      </c>
      <c r="K169" s="14">
        <f t="shared" si="40"/>
        <v>0</v>
      </c>
      <c r="L169" s="13">
        <f t="shared" si="27"/>
        <v>262080.39667846647</v>
      </c>
      <c r="M169" s="13">
        <f t="shared" si="28"/>
        <v>0</v>
      </c>
    </row>
    <row r="170" spans="1:13" x14ac:dyDescent="0.2">
      <c r="A170" s="10">
        <f t="shared" si="25"/>
        <v>15</v>
      </c>
      <c r="B170" s="11" t="s">
        <v>34</v>
      </c>
      <c r="C170" s="12" t="s">
        <v>20</v>
      </c>
      <c r="D170" s="13"/>
      <c r="E170" s="13"/>
      <c r="F170" s="14">
        <f t="shared" ref="F170:K170" si="41">F23+F59+F95+F131</f>
        <v>4855.4354406563934</v>
      </c>
      <c r="G170" s="14">
        <f t="shared" si="41"/>
        <v>0</v>
      </c>
      <c r="H170" s="14">
        <f t="shared" si="41"/>
        <v>4783.1624104075127</v>
      </c>
      <c r="I170" s="14">
        <f t="shared" si="41"/>
        <v>0</v>
      </c>
      <c r="J170" s="14">
        <f t="shared" si="41"/>
        <v>5078.9197677459861</v>
      </c>
      <c r="K170" s="14">
        <f t="shared" si="41"/>
        <v>0</v>
      </c>
      <c r="L170" s="13">
        <f t="shared" si="27"/>
        <v>14717.517618809892</v>
      </c>
      <c r="M170" s="13">
        <f t="shared" si="28"/>
        <v>0</v>
      </c>
    </row>
    <row r="171" spans="1:13" x14ac:dyDescent="0.2">
      <c r="A171" s="10">
        <f t="shared" si="25"/>
        <v>16</v>
      </c>
      <c r="B171" s="11" t="s">
        <v>35</v>
      </c>
      <c r="C171" s="12" t="s">
        <v>20</v>
      </c>
      <c r="D171" s="13"/>
      <c r="E171" s="13"/>
      <c r="F171" s="14">
        <f t="shared" ref="F171:K171" si="42">F24+F60+F96+F132</f>
        <v>10348.298934640265</v>
      </c>
      <c r="G171" s="14">
        <f t="shared" si="42"/>
        <v>0</v>
      </c>
      <c r="H171" s="14">
        <f t="shared" si="42"/>
        <v>10208.477269796433</v>
      </c>
      <c r="I171" s="14">
        <f t="shared" si="42"/>
        <v>0</v>
      </c>
      <c r="J171" s="14">
        <f t="shared" si="42"/>
        <v>10839.253494249782</v>
      </c>
      <c r="K171" s="14">
        <f t="shared" si="42"/>
        <v>0</v>
      </c>
      <c r="L171" s="13">
        <f t="shared" si="27"/>
        <v>31396.029698686478</v>
      </c>
      <c r="M171" s="13">
        <f t="shared" si="28"/>
        <v>0</v>
      </c>
    </row>
    <row r="172" spans="1:13" x14ac:dyDescent="0.2">
      <c r="A172" s="10">
        <f t="shared" si="25"/>
        <v>17</v>
      </c>
      <c r="B172" s="11" t="s">
        <v>36</v>
      </c>
      <c r="C172" s="12" t="s">
        <v>20</v>
      </c>
      <c r="D172" s="13"/>
      <c r="E172" s="13"/>
      <c r="F172" s="14">
        <f t="shared" ref="F172:K172" si="43">F25+F61+F97+F133</f>
        <v>5567.3687447283337</v>
      </c>
      <c r="G172" s="14">
        <f t="shared" si="43"/>
        <v>0</v>
      </c>
      <c r="H172" s="14">
        <f t="shared" si="43"/>
        <v>5490.4236763320832</v>
      </c>
      <c r="I172" s="14">
        <f t="shared" si="43"/>
        <v>0</v>
      </c>
      <c r="J172" s="14">
        <f t="shared" si="43"/>
        <v>5830.9349471651149</v>
      </c>
      <c r="K172" s="14">
        <f t="shared" si="43"/>
        <v>0</v>
      </c>
      <c r="L172" s="13">
        <f t="shared" si="27"/>
        <v>16888.727368225533</v>
      </c>
      <c r="M172" s="13">
        <f t="shared" si="28"/>
        <v>0</v>
      </c>
    </row>
    <row r="173" spans="1:13" x14ac:dyDescent="0.2">
      <c r="A173" s="10">
        <f t="shared" si="25"/>
        <v>18</v>
      </c>
      <c r="B173" s="11" t="s">
        <v>37</v>
      </c>
      <c r="C173" s="12" t="s">
        <v>20</v>
      </c>
      <c r="D173" s="13"/>
      <c r="E173" s="13"/>
      <c r="F173" s="14">
        <f t="shared" ref="F173:K173" si="44">F26+F62+F98+F134</f>
        <v>0</v>
      </c>
      <c r="G173" s="14">
        <f t="shared" si="44"/>
        <v>0</v>
      </c>
      <c r="H173" s="14">
        <f t="shared" si="44"/>
        <v>0</v>
      </c>
      <c r="I173" s="14">
        <f t="shared" si="44"/>
        <v>0</v>
      </c>
      <c r="J173" s="14">
        <f t="shared" si="44"/>
        <v>0</v>
      </c>
      <c r="K173" s="14">
        <f t="shared" si="44"/>
        <v>0</v>
      </c>
      <c r="L173" s="13">
        <f t="shared" si="27"/>
        <v>0</v>
      </c>
      <c r="M173" s="13">
        <f t="shared" si="28"/>
        <v>0</v>
      </c>
    </row>
    <row r="174" spans="1:13" x14ac:dyDescent="0.2">
      <c r="A174" s="10">
        <f t="shared" si="25"/>
        <v>19</v>
      </c>
      <c r="B174" s="11" t="s">
        <v>38</v>
      </c>
      <c r="C174" s="12" t="s">
        <v>20</v>
      </c>
      <c r="D174" s="13"/>
      <c r="E174" s="13"/>
      <c r="F174" s="14">
        <f t="shared" ref="F174:K174" si="45">F27+F63+F99+F135</f>
        <v>0</v>
      </c>
      <c r="G174" s="14">
        <f t="shared" si="45"/>
        <v>0</v>
      </c>
      <c r="H174" s="14">
        <f t="shared" si="45"/>
        <v>0</v>
      </c>
      <c r="I174" s="14">
        <f t="shared" si="45"/>
        <v>0</v>
      </c>
      <c r="J174" s="14">
        <f t="shared" si="45"/>
        <v>0</v>
      </c>
      <c r="K174" s="14">
        <f t="shared" si="45"/>
        <v>0</v>
      </c>
      <c r="L174" s="13">
        <f t="shared" si="27"/>
        <v>0</v>
      </c>
      <c r="M174" s="13">
        <f t="shared" si="28"/>
        <v>0</v>
      </c>
    </row>
    <row r="175" spans="1:13" x14ac:dyDescent="0.2">
      <c r="A175" s="10">
        <f t="shared" si="25"/>
        <v>20</v>
      </c>
      <c r="B175" s="11" t="s">
        <v>39</v>
      </c>
      <c r="C175" s="12" t="s">
        <v>20</v>
      </c>
      <c r="D175" s="13"/>
      <c r="E175" s="13"/>
      <c r="F175" s="14">
        <f t="shared" ref="F175:K175" si="46">F28+F64+F100+F136</f>
        <v>0</v>
      </c>
      <c r="G175" s="14">
        <f t="shared" si="46"/>
        <v>0</v>
      </c>
      <c r="H175" s="14">
        <f t="shared" si="46"/>
        <v>0</v>
      </c>
      <c r="I175" s="14">
        <f t="shared" si="46"/>
        <v>0</v>
      </c>
      <c r="J175" s="14">
        <f t="shared" si="46"/>
        <v>0</v>
      </c>
      <c r="K175" s="14">
        <f t="shared" si="46"/>
        <v>0</v>
      </c>
      <c r="L175" s="13">
        <f t="shared" si="27"/>
        <v>0</v>
      </c>
      <c r="M175" s="13">
        <f t="shared" si="28"/>
        <v>0</v>
      </c>
    </row>
    <row r="176" spans="1:13" x14ac:dyDescent="0.2">
      <c r="A176" s="10">
        <f t="shared" si="25"/>
        <v>21</v>
      </c>
      <c r="B176" s="11" t="s">
        <v>40</v>
      </c>
      <c r="C176" s="12" t="s">
        <v>20</v>
      </c>
      <c r="D176" s="13"/>
      <c r="E176" s="13"/>
      <c r="F176" s="14">
        <f t="shared" ref="F176:K176" si="47">F29+F65+F101+F137</f>
        <v>11.97917508070563</v>
      </c>
      <c r="G176" s="14">
        <f t="shared" si="47"/>
        <v>0</v>
      </c>
      <c r="H176" s="14">
        <f t="shared" si="47"/>
        <v>10.215647399918158</v>
      </c>
      <c r="I176" s="14">
        <f t="shared" si="47"/>
        <v>0</v>
      </c>
      <c r="J176" s="14">
        <f t="shared" si="47"/>
        <v>10.945955177548255</v>
      </c>
      <c r="K176" s="14">
        <f t="shared" si="47"/>
        <v>0</v>
      </c>
      <c r="L176" s="13">
        <f t="shared" si="27"/>
        <v>33.140777658172041</v>
      </c>
      <c r="M176" s="13">
        <f t="shared" si="28"/>
        <v>0</v>
      </c>
    </row>
    <row r="177" spans="1:13" x14ac:dyDescent="0.2">
      <c r="A177" s="10">
        <f t="shared" si="25"/>
        <v>22</v>
      </c>
      <c r="B177" s="11" t="s">
        <v>41</v>
      </c>
      <c r="C177" s="12" t="s">
        <v>20</v>
      </c>
      <c r="D177" s="13"/>
      <c r="E177" s="13"/>
      <c r="F177" s="14">
        <f t="shared" ref="F177:K177" si="48">F30+F66+F102+F138</f>
        <v>0</v>
      </c>
      <c r="G177" s="14">
        <f t="shared" si="48"/>
        <v>0</v>
      </c>
      <c r="H177" s="14">
        <f t="shared" si="48"/>
        <v>0</v>
      </c>
      <c r="I177" s="14">
        <f t="shared" si="48"/>
        <v>0</v>
      </c>
      <c r="J177" s="14">
        <f t="shared" si="48"/>
        <v>0</v>
      </c>
      <c r="K177" s="14">
        <f t="shared" si="48"/>
        <v>0</v>
      </c>
      <c r="L177" s="13">
        <f t="shared" si="27"/>
        <v>0</v>
      </c>
      <c r="M177" s="13">
        <f t="shared" si="28"/>
        <v>0</v>
      </c>
    </row>
    <row r="178" spans="1:13" x14ac:dyDescent="0.2">
      <c r="A178" s="10">
        <f t="shared" si="25"/>
        <v>23</v>
      </c>
      <c r="B178" s="11" t="s">
        <v>42</v>
      </c>
      <c r="C178" s="12" t="s">
        <v>20</v>
      </c>
      <c r="D178" s="13"/>
      <c r="E178" s="13"/>
      <c r="F178" s="14">
        <f t="shared" ref="F178:K178" si="49">F31+F67+F103+F139</f>
        <v>32036.975063026213</v>
      </c>
      <c r="G178" s="14">
        <f t="shared" si="49"/>
        <v>0</v>
      </c>
      <c r="H178" s="14">
        <f t="shared" si="49"/>
        <v>30213.498512743041</v>
      </c>
      <c r="I178" s="14">
        <f t="shared" si="49"/>
        <v>0</v>
      </c>
      <c r="J178" s="14">
        <f t="shared" si="49"/>
        <v>32089.800257055023</v>
      </c>
      <c r="K178" s="14">
        <f t="shared" si="49"/>
        <v>0</v>
      </c>
      <c r="L178" s="13">
        <f t="shared" si="27"/>
        <v>94340.273832824285</v>
      </c>
      <c r="M178" s="13">
        <f t="shared" si="28"/>
        <v>0</v>
      </c>
    </row>
    <row r="179" spans="1:13" x14ac:dyDescent="0.2">
      <c r="A179" s="10">
        <f t="shared" si="25"/>
        <v>24</v>
      </c>
      <c r="B179" s="11" t="s">
        <v>43</v>
      </c>
      <c r="C179" s="12" t="s">
        <v>20</v>
      </c>
      <c r="D179" s="13"/>
      <c r="E179" s="13"/>
      <c r="F179" s="14">
        <f t="shared" ref="F179:K179" si="50">F32+F68+F104+F140</f>
        <v>0</v>
      </c>
      <c r="G179" s="14">
        <f t="shared" si="50"/>
        <v>0</v>
      </c>
      <c r="H179" s="14">
        <f t="shared" si="50"/>
        <v>0</v>
      </c>
      <c r="I179" s="14">
        <f t="shared" si="50"/>
        <v>0</v>
      </c>
      <c r="J179" s="14">
        <f t="shared" si="50"/>
        <v>0</v>
      </c>
      <c r="K179" s="14">
        <f t="shared" si="50"/>
        <v>0</v>
      </c>
      <c r="L179" s="13">
        <f t="shared" si="27"/>
        <v>0</v>
      </c>
      <c r="M179" s="13">
        <f t="shared" si="28"/>
        <v>0</v>
      </c>
    </row>
    <row r="180" spans="1:13" x14ac:dyDescent="0.2">
      <c r="A180" s="10">
        <f t="shared" si="25"/>
        <v>25</v>
      </c>
      <c r="B180" s="11" t="s">
        <v>44</v>
      </c>
      <c r="C180" s="12" t="s">
        <v>20</v>
      </c>
      <c r="D180" s="13"/>
      <c r="E180" s="13"/>
      <c r="F180" s="14">
        <f t="shared" ref="F180:K180" si="51">F33+F69+F105+F141</f>
        <v>0</v>
      </c>
      <c r="G180" s="14">
        <f t="shared" si="51"/>
        <v>0</v>
      </c>
      <c r="H180" s="14">
        <f t="shared" si="51"/>
        <v>0</v>
      </c>
      <c r="I180" s="14">
        <f t="shared" si="51"/>
        <v>0</v>
      </c>
      <c r="J180" s="14">
        <f t="shared" si="51"/>
        <v>0</v>
      </c>
      <c r="K180" s="14">
        <f t="shared" si="51"/>
        <v>0</v>
      </c>
      <c r="L180" s="13">
        <f t="shared" si="27"/>
        <v>0</v>
      </c>
      <c r="M180" s="13">
        <f t="shared" si="28"/>
        <v>0</v>
      </c>
    </row>
    <row r="181" spans="1:13" x14ac:dyDescent="0.2">
      <c r="A181" s="10">
        <f t="shared" si="25"/>
        <v>26</v>
      </c>
      <c r="B181" s="11" t="s">
        <v>45</v>
      </c>
      <c r="C181" s="12" t="s">
        <v>20</v>
      </c>
      <c r="D181" s="13"/>
      <c r="E181" s="13"/>
      <c r="F181" s="14">
        <f t="shared" ref="F181:K181" si="52">F34+F70+F106+F142</f>
        <v>11805.63361353813</v>
      </c>
      <c r="G181" s="14">
        <f t="shared" si="52"/>
        <v>0</v>
      </c>
      <c r="H181" s="14">
        <f t="shared" si="52"/>
        <v>11644.094265401442</v>
      </c>
      <c r="I181" s="14">
        <f t="shared" si="52"/>
        <v>0</v>
      </c>
      <c r="J181" s="14">
        <f t="shared" si="52"/>
        <v>12365.731271088898</v>
      </c>
      <c r="K181" s="14">
        <f t="shared" si="52"/>
        <v>0</v>
      </c>
      <c r="L181" s="13">
        <f t="shared" si="27"/>
        <v>35815.459150028473</v>
      </c>
      <c r="M181" s="13">
        <f t="shared" si="28"/>
        <v>0</v>
      </c>
    </row>
    <row r="182" spans="1:13" x14ac:dyDescent="0.2">
      <c r="A182" s="10">
        <f t="shared" si="25"/>
        <v>27</v>
      </c>
      <c r="B182" s="11" t="s">
        <v>46</v>
      </c>
      <c r="C182" s="12" t="s">
        <v>20</v>
      </c>
      <c r="D182" s="13"/>
      <c r="E182" s="13"/>
      <c r="F182" s="14">
        <f t="shared" ref="F182:K182" si="53">F35+F71+F107+F143</f>
        <v>334.65392095475772</v>
      </c>
      <c r="G182" s="14">
        <f t="shared" si="53"/>
        <v>0</v>
      </c>
      <c r="H182" s="14">
        <f t="shared" si="53"/>
        <v>332.99880813434885</v>
      </c>
      <c r="I182" s="14">
        <f t="shared" si="53"/>
        <v>0</v>
      </c>
      <c r="J182" s="14">
        <f t="shared" si="53"/>
        <v>354.53830720874828</v>
      </c>
      <c r="K182" s="14">
        <f t="shared" si="53"/>
        <v>0</v>
      </c>
      <c r="L182" s="13">
        <f t="shared" si="27"/>
        <v>1022.1910362978548</v>
      </c>
      <c r="M182" s="13">
        <f t="shared" si="28"/>
        <v>0</v>
      </c>
    </row>
    <row r="183" spans="1:13" x14ac:dyDescent="0.2">
      <c r="A183" s="10">
        <f t="shared" si="25"/>
        <v>28</v>
      </c>
      <c r="B183" s="11" t="s">
        <v>47</v>
      </c>
      <c r="C183" s="12" t="s">
        <v>20</v>
      </c>
      <c r="D183" s="13"/>
      <c r="E183" s="13"/>
      <c r="F183" s="14">
        <f t="shared" ref="F183:K183" si="54">F36+F72+F108+F144</f>
        <v>0</v>
      </c>
      <c r="G183" s="14">
        <f t="shared" si="54"/>
        <v>0</v>
      </c>
      <c r="H183" s="14">
        <f t="shared" si="54"/>
        <v>0</v>
      </c>
      <c r="I183" s="14">
        <f t="shared" si="54"/>
        <v>0</v>
      </c>
      <c r="J183" s="14">
        <f t="shared" si="54"/>
        <v>0</v>
      </c>
      <c r="K183" s="14">
        <f t="shared" si="54"/>
        <v>0</v>
      </c>
      <c r="L183" s="13">
        <f t="shared" si="27"/>
        <v>0</v>
      </c>
      <c r="M183" s="13">
        <f t="shared" si="28"/>
        <v>0</v>
      </c>
    </row>
    <row r="184" spans="1:13" x14ac:dyDescent="0.2">
      <c r="A184" s="10">
        <f t="shared" si="25"/>
        <v>29</v>
      </c>
      <c r="B184" s="11" t="s">
        <v>48</v>
      </c>
      <c r="C184" s="12" t="s">
        <v>20</v>
      </c>
      <c r="D184" s="13"/>
      <c r="E184" s="13"/>
      <c r="F184" s="14">
        <f t="shared" ref="F184:K184" si="55">F37+F73+F109+F145</f>
        <v>74849.33328121106</v>
      </c>
      <c r="G184" s="14">
        <f t="shared" si="55"/>
        <v>0</v>
      </c>
      <c r="H184" s="14">
        <f t="shared" si="55"/>
        <v>73796.325522182029</v>
      </c>
      <c r="I184" s="14">
        <f t="shared" si="55"/>
        <v>0</v>
      </c>
      <c r="J184" s="14">
        <f t="shared" si="55"/>
        <v>78391.381426093983</v>
      </c>
      <c r="K184" s="14">
        <f t="shared" si="55"/>
        <v>0</v>
      </c>
      <c r="L184" s="13">
        <f t="shared" si="27"/>
        <v>227037.04022948706</v>
      </c>
      <c r="M184" s="13">
        <f t="shared" si="28"/>
        <v>0</v>
      </c>
    </row>
    <row r="185" spans="1:13" x14ac:dyDescent="0.2">
      <c r="A185" s="10">
        <f t="shared" si="25"/>
        <v>30</v>
      </c>
      <c r="B185" s="11" t="s">
        <v>49</v>
      </c>
      <c r="C185" s="12" t="s">
        <v>20</v>
      </c>
      <c r="D185" s="13"/>
      <c r="E185" s="13"/>
      <c r="F185" s="14">
        <f t="shared" ref="F185:K185" si="56">F38+F74+F110+F146</f>
        <v>0</v>
      </c>
      <c r="G185" s="14">
        <f t="shared" si="56"/>
        <v>0</v>
      </c>
      <c r="H185" s="14">
        <f t="shared" si="56"/>
        <v>0</v>
      </c>
      <c r="I185" s="14">
        <f t="shared" si="56"/>
        <v>0</v>
      </c>
      <c r="J185" s="14">
        <f t="shared" si="56"/>
        <v>0</v>
      </c>
      <c r="K185" s="14">
        <f t="shared" si="56"/>
        <v>0</v>
      </c>
      <c r="L185" s="13">
        <f t="shared" si="27"/>
        <v>0</v>
      </c>
      <c r="M185" s="13">
        <f t="shared" si="28"/>
        <v>0</v>
      </c>
    </row>
    <row r="186" spans="1:13" x14ac:dyDescent="0.2">
      <c r="A186" s="62" t="s">
        <v>50</v>
      </c>
      <c r="B186" s="62"/>
      <c r="C186" s="12" t="s">
        <v>20</v>
      </c>
      <c r="D186" s="17">
        <f t="shared" ref="D186" si="57">SUM(D156:D185)</f>
        <v>0</v>
      </c>
      <c r="E186" s="18">
        <f>SUMIF(E156:E185,"&gt;0")</f>
        <v>0</v>
      </c>
      <c r="F186" s="17">
        <f t="shared" ref="F186" si="58">SUM(F156:F185)</f>
        <v>372697.02120815625</v>
      </c>
      <c r="G186" s="18">
        <f>SUMIF(G156:G185,"&gt;0")</f>
        <v>0</v>
      </c>
      <c r="H186" s="17">
        <f t="shared" ref="H186" si="59">SUM(H156:H185)</f>
        <v>366097.08300000004</v>
      </c>
      <c r="I186" s="18">
        <f>SUMIF(I156:I185,"&gt;0")</f>
        <v>0</v>
      </c>
      <c r="J186" s="17">
        <f t="shared" ref="J186" si="60">SUM(J156:J185)</f>
        <v>389188.46688538976</v>
      </c>
      <c r="K186" s="18">
        <f>SUMIF(K156:K185,"&gt;0")</f>
        <v>0</v>
      </c>
      <c r="L186" s="17">
        <f t="shared" ref="L186" si="61">SUM(L156:L185)</f>
        <v>1127982.5710935465</v>
      </c>
      <c r="M186" s="18">
        <f>SUMIF(M156:M185,"&gt;0")</f>
        <v>0</v>
      </c>
    </row>
  </sheetData>
  <mergeCells count="94">
    <mergeCell ref="A186:B186"/>
    <mergeCell ref="B150:C150"/>
    <mergeCell ref="A153:A155"/>
    <mergeCell ref="B153:B155"/>
    <mergeCell ref="C153:C155"/>
    <mergeCell ref="A151:M151"/>
    <mergeCell ref="D153:E153"/>
    <mergeCell ref="F153:M153"/>
    <mergeCell ref="D154:E154"/>
    <mergeCell ref="F154:G154"/>
    <mergeCell ref="H154:I154"/>
    <mergeCell ref="J154:K154"/>
    <mergeCell ref="L154:M154"/>
    <mergeCell ref="A147:B147"/>
    <mergeCell ref="D115:E115"/>
    <mergeCell ref="F115:G115"/>
    <mergeCell ref="H115:I115"/>
    <mergeCell ref="J115:K115"/>
    <mergeCell ref="D114:E114"/>
    <mergeCell ref="F114:M114"/>
    <mergeCell ref="N114:O114"/>
    <mergeCell ref="P114:W114"/>
    <mergeCell ref="P115:Q115"/>
    <mergeCell ref="R115:S115"/>
    <mergeCell ref="T115:U115"/>
    <mergeCell ref="V115:W115"/>
    <mergeCell ref="L115:M115"/>
    <mergeCell ref="N115:O115"/>
    <mergeCell ref="A111:B111"/>
    <mergeCell ref="B113:C113"/>
    <mergeCell ref="A114:A116"/>
    <mergeCell ref="B114:B116"/>
    <mergeCell ref="C114:C116"/>
    <mergeCell ref="P78:W78"/>
    <mergeCell ref="D79:E79"/>
    <mergeCell ref="F79:G79"/>
    <mergeCell ref="H79:I79"/>
    <mergeCell ref="J79:K79"/>
    <mergeCell ref="L79:M79"/>
    <mergeCell ref="N79:O79"/>
    <mergeCell ref="P79:Q79"/>
    <mergeCell ref="R79:S79"/>
    <mergeCell ref="T79:U79"/>
    <mergeCell ref="V79:W79"/>
    <mergeCell ref="D78:E78"/>
    <mergeCell ref="F78:M78"/>
    <mergeCell ref="N78:O78"/>
    <mergeCell ref="A42:A44"/>
    <mergeCell ref="B42:B44"/>
    <mergeCell ref="C42:C44"/>
    <mergeCell ref="A75:B75"/>
    <mergeCell ref="B77:C77"/>
    <mergeCell ref="A78:A80"/>
    <mergeCell ref="B78:B80"/>
    <mergeCell ref="C78:C80"/>
    <mergeCell ref="N42:O42"/>
    <mergeCell ref="P42:W42"/>
    <mergeCell ref="D43:E43"/>
    <mergeCell ref="F43:G43"/>
    <mergeCell ref="H43:I43"/>
    <mergeCell ref="J43:K43"/>
    <mergeCell ref="L43:M43"/>
    <mergeCell ref="N43:O43"/>
    <mergeCell ref="P43:Q43"/>
    <mergeCell ref="R43:S43"/>
    <mergeCell ref="D42:E42"/>
    <mergeCell ref="F42:M42"/>
    <mergeCell ref="T43:U43"/>
    <mergeCell ref="V43:W43"/>
    <mergeCell ref="A39:B39"/>
    <mergeCell ref="B41:C41"/>
    <mergeCell ref="A6:A8"/>
    <mergeCell ref="B6:B8"/>
    <mergeCell ref="C6:C8"/>
    <mergeCell ref="N6:O6"/>
    <mergeCell ref="P6:W6"/>
    <mergeCell ref="X6:AC6"/>
    <mergeCell ref="D7:E7"/>
    <mergeCell ref="F7:G7"/>
    <mergeCell ref="H7:I7"/>
    <mergeCell ref="J7:K7"/>
    <mergeCell ref="L7:M7"/>
    <mergeCell ref="N7:O7"/>
    <mergeCell ref="P7:Q7"/>
    <mergeCell ref="D6:E6"/>
    <mergeCell ref="F6:M6"/>
    <mergeCell ref="R7:S7"/>
    <mergeCell ref="T7:U7"/>
    <mergeCell ref="V7:W7"/>
    <mergeCell ref="H2:L2"/>
    <mergeCell ref="R2:V2"/>
    <mergeCell ref="A3:B3"/>
    <mergeCell ref="A4:M4"/>
    <mergeCell ref="N4:W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BX178"/>
  <sheetViews>
    <sheetView zoomScale="85" zoomScaleNormal="85" workbookViewId="0">
      <pane xSplit="3" ySplit="3" topLeftCell="S13" activePane="bottomRight" state="frozen"/>
      <selection activeCell="M66" sqref="M66"/>
      <selection pane="topRight" activeCell="M66" sqref="M66"/>
      <selection pane="bottomLeft" activeCell="M66" sqref="M66"/>
      <selection pane="bottomRight" activeCell="F113" sqref="F113:M146"/>
    </sheetView>
  </sheetViews>
  <sheetFormatPr defaultRowHeight="12.75" x14ac:dyDescent="0.2"/>
  <cols>
    <col min="1" max="1" width="5.42578125" style="3" customWidth="1"/>
    <col min="2" max="2" width="36.7109375" style="3" customWidth="1"/>
    <col min="3" max="3" width="9.140625" style="3"/>
    <col min="4" max="5" width="11.85546875" style="3" hidden="1" customWidth="1"/>
    <col min="6" max="11" width="11.85546875" style="6" customWidth="1"/>
    <col min="12" max="68" width="11.85546875" style="3" customWidth="1"/>
    <col min="69" max="72" width="12.5703125" style="3" customWidth="1"/>
    <col min="73" max="73" width="10.140625" style="3" customWidth="1"/>
    <col min="74" max="93" width="12.5703125" style="3" customWidth="1"/>
    <col min="94" max="16384" width="9.140625" style="3"/>
  </cols>
  <sheetData>
    <row r="1" spans="1:74" x14ac:dyDescent="0.2">
      <c r="A1" s="1"/>
      <c r="B1" s="1"/>
      <c r="C1" s="1"/>
      <c r="D1" s="4"/>
      <c r="E1" s="4"/>
      <c r="F1" s="2"/>
      <c r="G1" s="2"/>
      <c r="H1" s="49" t="s">
        <v>0</v>
      </c>
      <c r="I1" s="49"/>
      <c r="J1" s="49"/>
      <c r="K1" s="49"/>
      <c r="L1" s="49"/>
      <c r="N1" s="1"/>
      <c r="O1" s="1"/>
      <c r="P1" s="2"/>
      <c r="Q1" s="2"/>
      <c r="R1" s="49" t="s">
        <v>69</v>
      </c>
      <c r="S1" s="49"/>
      <c r="T1" s="49"/>
      <c r="U1" s="49"/>
      <c r="V1" s="49"/>
      <c r="X1" s="1"/>
      <c r="Y1" s="1"/>
      <c r="Z1" s="2"/>
      <c r="AA1" s="2"/>
      <c r="AB1" s="49" t="s">
        <v>70</v>
      </c>
      <c r="AC1" s="49"/>
      <c r="AD1" s="49"/>
      <c r="AE1" s="49"/>
      <c r="AF1" s="49"/>
      <c r="AH1" s="1"/>
      <c r="AI1" s="1"/>
      <c r="AJ1" s="2"/>
      <c r="AK1" s="2"/>
      <c r="AL1" s="49" t="s">
        <v>71</v>
      </c>
      <c r="AM1" s="49"/>
      <c r="AN1" s="49"/>
      <c r="AO1" s="49"/>
      <c r="AP1" s="49"/>
      <c r="AR1" s="1"/>
      <c r="AS1" s="1"/>
      <c r="AT1" s="1"/>
      <c r="AU1" s="2"/>
      <c r="AV1" s="2"/>
      <c r="AW1" s="2"/>
      <c r="AX1" s="49" t="s">
        <v>72</v>
      </c>
      <c r="AY1" s="49"/>
      <c r="AZ1" s="49"/>
      <c r="BA1" s="49"/>
      <c r="BB1" s="49"/>
      <c r="BC1" s="49"/>
      <c r="BD1" s="49"/>
      <c r="BE1" s="5"/>
      <c r="BG1" s="1"/>
      <c r="BH1" s="1"/>
      <c r="BI1" s="2"/>
      <c r="BJ1" s="2"/>
      <c r="BK1" s="49" t="s">
        <v>1</v>
      </c>
      <c r="BL1" s="49"/>
      <c r="BM1" s="49"/>
      <c r="BN1" s="49"/>
      <c r="BO1" s="49"/>
    </row>
    <row r="2" spans="1:74" x14ac:dyDescent="0.2">
      <c r="A2" s="50"/>
      <c r="B2" s="50"/>
      <c r="C2" s="1"/>
      <c r="D2" s="1"/>
      <c r="E2" s="1"/>
      <c r="F2" s="2"/>
      <c r="G2" s="2"/>
      <c r="H2" s="5"/>
      <c r="I2" s="5"/>
      <c r="J2" s="5"/>
      <c r="K2" s="5"/>
      <c r="L2" s="5"/>
      <c r="N2" s="1"/>
      <c r="O2" s="1"/>
      <c r="P2" s="2"/>
      <c r="Q2" s="2"/>
      <c r="R2" s="5"/>
      <c r="S2" s="5"/>
      <c r="T2" s="5"/>
      <c r="U2" s="5"/>
      <c r="V2" s="5"/>
      <c r="X2" s="1"/>
      <c r="Y2" s="1"/>
      <c r="Z2" s="2"/>
      <c r="AA2" s="2"/>
      <c r="AB2" s="5"/>
      <c r="AC2" s="5"/>
      <c r="AD2" s="5"/>
      <c r="AE2" s="5"/>
      <c r="AF2" s="5"/>
      <c r="AH2" s="1"/>
      <c r="AI2" s="1"/>
      <c r="AJ2" s="2"/>
      <c r="AK2" s="2"/>
      <c r="AL2" s="5"/>
      <c r="AM2" s="5"/>
      <c r="AN2" s="5"/>
      <c r="AO2" s="5"/>
      <c r="AP2" s="5"/>
      <c r="AR2" s="1"/>
      <c r="AS2" s="1"/>
      <c r="AT2" s="1"/>
      <c r="AU2" s="2"/>
      <c r="AV2" s="2"/>
      <c r="AW2" s="2"/>
      <c r="AX2" s="5"/>
      <c r="AY2" s="5"/>
      <c r="AZ2" s="5"/>
      <c r="BA2" s="5"/>
      <c r="BB2" s="5"/>
      <c r="BC2" s="5"/>
      <c r="BD2" s="5"/>
      <c r="BE2" s="5"/>
      <c r="BG2" s="1"/>
      <c r="BH2" s="1"/>
      <c r="BI2" s="2"/>
      <c r="BJ2" s="2"/>
      <c r="BK2" s="5"/>
      <c r="BL2" s="5"/>
      <c r="BM2" s="5"/>
      <c r="BN2" s="5"/>
      <c r="BO2" s="5"/>
    </row>
    <row r="3" spans="1:74" ht="27" customHeight="1" x14ac:dyDescent="0.2">
      <c r="A3" s="51" t="s">
        <v>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66" t="s">
        <v>73</v>
      </c>
      <c r="O3" s="66"/>
      <c r="P3" s="66"/>
      <c r="Q3" s="66"/>
      <c r="R3" s="66"/>
      <c r="S3" s="66"/>
      <c r="T3" s="66"/>
      <c r="U3" s="66"/>
      <c r="V3" s="66"/>
      <c r="W3" s="66"/>
      <c r="X3" s="67" t="s">
        <v>74</v>
      </c>
      <c r="Y3" s="67"/>
      <c r="Z3" s="67"/>
      <c r="AA3" s="67"/>
      <c r="AB3" s="67"/>
      <c r="AC3" s="67"/>
      <c r="AD3" s="67"/>
      <c r="AE3" s="67"/>
      <c r="AF3" s="67"/>
      <c r="AG3" s="67"/>
      <c r="AH3" s="68" t="s">
        <v>75</v>
      </c>
      <c r="AI3" s="68"/>
      <c r="AJ3" s="68"/>
      <c r="AK3" s="68"/>
      <c r="AL3" s="68"/>
      <c r="AM3" s="68"/>
      <c r="AN3" s="68"/>
      <c r="AO3" s="68"/>
      <c r="AP3" s="68"/>
      <c r="AQ3" s="68"/>
      <c r="AR3" s="69" t="s">
        <v>76</v>
      </c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52" t="s">
        <v>4</v>
      </c>
      <c r="BH3" s="52"/>
      <c r="BI3" s="52"/>
      <c r="BJ3" s="52"/>
      <c r="BK3" s="52"/>
      <c r="BL3" s="52"/>
      <c r="BM3" s="52"/>
      <c r="BN3" s="52"/>
      <c r="BO3" s="52"/>
      <c r="BP3" s="52"/>
    </row>
    <row r="4" spans="1:74" x14ac:dyDescent="0.2">
      <c r="B4" s="50" t="s">
        <v>2</v>
      </c>
      <c r="C4" s="50"/>
      <c r="P4" s="6"/>
      <c r="Q4" s="6"/>
      <c r="R4" s="6"/>
      <c r="S4" s="6"/>
      <c r="T4" s="6"/>
      <c r="U4" s="6"/>
      <c r="Z4" s="6"/>
      <c r="AA4" s="6"/>
      <c r="AB4" s="6"/>
      <c r="AC4" s="6"/>
      <c r="AD4" s="6"/>
      <c r="AE4" s="6"/>
      <c r="AJ4" s="6"/>
      <c r="AK4" s="6"/>
      <c r="AL4" s="6"/>
      <c r="AM4" s="6"/>
      <c r="AN4" s="6"/>
      <c r="AO4" s="6"/>
      <c r="AU4" s="6"/>
      <c r="AV4" s="6"/>
      <c r="AW4" s="6"/>
      <c r="AX4" s="6"/>
      <c r="AY4" s="6"/>
      <c r="AZ4" s="6"/>
      <c r="BA4" s="6"/>
      <c r="BB4" s="6"/>
      <c r="BC4" s="6"/>
      <c r="BI4" s="6"/>
      <c r="BJ4" s="6"/>
      <c r="BK4" s="6"/>
      <c r="BL4" s="6"/>
      <c r="BM4" s="6"/>
      <c r="BN4" s="6"/>
    </row>
    <row r="5" spans="1:74" ht="12.75" customHeight="1" x14ac:dyDescent="0.2">
      <c r="A5" s="63" t="s">
        <v>5</v>
      </c>
      <c r="B5" s="63" t="s">
        <v>6</v>
      </c>
      <c r="C5" s="63" t="s">
        <v>7</v>
      </c>
      <c r="D5" s="53" t="s">
        <v>8</v>
      </c>
      <c r="E5" s="54"/>
      <c r="F5" s="70" t="s">
        <v>77</v>
      </c>
      <c r="G5" s="71"/>
      <c r="H5" s="71"/>
      <c r="I5" s="71"/>
      <c r="J5" s="72" t="s">
        <v>78</v>
      </c>
      <c r="K5" s="72"/>
      <c r="L5" s="72"/>
      <c r="M5" s="73"/>
      <c r="N5" s="53" t="s">
        <v>8</v>
      </c>
      <c r="O5" s="54"/>
      <c r="P5" s="70" t="s">
        <v>77</v>
      </c>
      <c r="Q5" s="71"/>
      <c r="R5" s="71"/>
      <c r="S5" s="71"/>
      <c r="T5" s="72" t="s">
        <v>78</v>
      </c>
      <c r="U5" s="72"/>
      <c r="V5" s="72"/>
      <c r="W5" s="73"/>
      <c r="X5" s="53" t="s">
        <v>8</v>
      </c>
      <c r="Y5" s="54"/>
      <c r="Z5" s="70" t="s">
        <v>77</v>
      </c>
      <c r="AA5" s="71"/>
      <c r="AB5" s="71"/>
      <c r="AC5" s="71"/>
      <c r="AD5" s="72" t="s">
        <v>78</v>
      </c>
      <c r="AE5" s="72"/>
      <c r="AF5" s="72"/>
      <c r="AG5" s="73"/>
      <c r="AH5" s="53" t="s">
        <v>8</v>
      </c>
      <c r="AI5" s="54"/>
      <c r="AJ5" s="70" t="s">
        <v>77</v>
      </c>
      <c r="AK5" s="71"/>
      <c r="AL5" s="71"/>
      <c r="AM5" s="71"/>
      <c r="AN5" s="72" t="s">
        <v>78</v>
      </c>
      <c r="AO5" s="72"/>
      <c r="AP5" s="72"/>
      <c r="AQ5" s="73"/>
      <c r="AR5" s="53" t="s">
        <v>8</v>
      </c>
      <c r="AS5" s="74"/>
      <c r="AT5" s="54"/>
      <c r="AU5" s="60" t="s">
        <v>77</v>
      </c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53" t="s">
        <v>10</v>
      </c>
      <c r="BH5" s="54"/>
      <c r="BI5" s="70" t="s">
        <v>77</v>
      </c>
      <c r="BJ5" s="71"/>
      <c r="BK5" s="71"/>
      <c r="BL5" s="71"/>
      <c r="BM5" s="72" t="s">
        <v>78</v>
      </c>
      <c r="BN5" s="72"/>
      <c r="BO5" s="72"/>
      <c r="BP5" s="73"/>
    </row>
    <row r="6" spans="1:74" s="7" customFormat="1" x14ac:dyDescent="0.2">
      <c r="A6" s="64"/>
      <c r="B6" s="64"/>
      <c r="C6" s="64"/>
      <c r="D6" s="53" t="s">
        <v>12</v>
      </c>
      <c r="E6" s="54"/>
      <c r="F6" s="60" t="s">
        <v>13</v>
      </c>
      <c r="G6" s="60"/>
      <c r="H6" s="60" t="s">
        <v>14</v>
      </c>
      <c r="I6" s="60"/>
      <c r="J6" s="60" t="s">
        <v>15</v>
      </c>
      <c r="K6" s="60"/>
      <c r="L6" s="60" t="s">
        <v>16</v>
      </c>
      <c r="M6" s="60"/>
      <c r="N6" s="53" t="s">
        <v>12</v>
      </c>
      <c r="O6" s="54"/>
      <c r="P6" s="60" t="s">
        <v>13</v>
      </c>
      <c r="Q6" s="60"/>
      <c r="R6" s="60" t="s">
        <v>14</v>
      </c>
      <c r="S6" s="60"/>
      <c r="T6" s="60" t="s">
        <v>15</v>
      </c>
      <c r="U6" s="60"/>
      <c r="V6" s="60" t="s">
        <v>16</v>
      </c>
      <c r="W6" s="60"/>
      <c r="X6" s="53" t="s">
        <v>12</v>
      </c>
      <c r="Y6" s="54"/>
      <c r="Z6" s="60" t="s">
        <v>13</v>
      </c>
      <c r="AA6" s="60"/>
      <c r="AB6" s="60" t="s">
        <v>14</v>
      </c>
      <c r="AC6" s="60"/>
      <c r="AD6" s="60" t="s">
        <v>15</v>
      </c>
      <c r="AE6" s="60"/>
      <c r="AF6" s="60" t="s">
        <v>16</v>
      </c>
      <c r="AG6" s="60"/>
      <c r="AH6" s="53" t="s">
        <v>12</v>
      </c>
      <c r="AI6" s="54"/>
      <c r="AJ6" s="60" t="s">
        <v>13</v>
      </c>
      <c r="AK6" s="60"/>
      <c r="AL6" s="60" t="s">
        <v>14</v>
      </c>
      <c r="AM6" s="60"/>
      <c r="AN6" s="60" t="s">
        <v>15</v>
      </c>
      <c r="AO6" s="60"/>
      <c r="AP6" s="60" t="s">
        <v>16</v>
      </c>
      <c r="AQ6" s="60"/>
      <c r="AR6" s="53" t="s">
        <v>12</v>
      </c>
      <c r="AS6" s="74"/>
      <c r="AT6" s="54"/>
      <c r="AU6" s="61" t="s">
        <v>13</v>
      </c>
      <c r="AV6" s="61"/>
      <c r="AW6" s="61"/>
      <c r="AX6" s="61" t="s">
        <v>14</v>
      </c>
      <c r="AY6" s="61"/>
      <c r="AZ6" s="61"/>
      <c r="BA6" s="61" t="s">
        <v>15</v>
      </c>
      <c r="BB6" s="61"/>
      <c r="BC6" s="61"/>
      <c r="BD6" s="61" t="s">
        <v>16</v>
      </c>
      <c r="BE6" s="61"/>
      <c r="BF6" s="61"/>
      <c r="BG6" s="53" t="s">
        <v>12</v>
      </c>
      <c r="BH6" s="54"/>
      <c r="BI6" s="61" t="s">
        <v>13</v>
      </c>
      <c r="BJ6" s="61"/>
      <c r="BK6" s="61" t="s">
        <v>14</v>
      </c>
      <c r="BL6" s="61"/>
      <c r="BM6" s="61" t="s">
        <v>15</v>
      </c>
      <c r="BN6" s="61"/>
      <c r="BO6" s="61" t="s">
        <v>16</v>
      </c>
      <c r="BP6" s="61"/>
    </row>
    <row r="7" spans="1:74" s="9" customFormat="1" ht="144" customHeight="1" x14ac:dyDescent="0.2">
      <c r="A7" s="65"/>
      <c r="B7" s="65"/>
      <c r="C7" s="65"/>
      <c r="D7" s="8" t="s">
        <v>17</v>
      </c>
      <c r="E7" s="8" t="s">
        <v>18</v>
      </c>
      <c r="F7" s="8" t="s">
        <v>17</v>
      </c>
      <c r="G7" s="8" t="s">
        <v>18</v>
      </c>
      <c r="H7" s="8" t="s">
        <v>17</v>
      </c>
      <c r="I7" s="8" t="s">
        <v>18</v>
      </c>
      <c r="J7" s="8" t="s">
        <v>17</v>
      </c>
      <c r="K7" s="8" t="s">
        <v>18</v>
      </c>
      <c r="L7" s="8" t="s">
        <v>17</v>
      </c>
      <c r="M7" s="8" t="s">
        <v>18</v>
      </c>
      <c r="N7" s="8" t="s">
        <v>17</v>
      </c>
      <c r="O7" s="8" t="s">
        <v>18</v>
      </c>
      <c r="P7" s="8" t="s">
        <v>17</v>
      </c>
      <c r="Q7" s="8" t="s">
        <v>18</v>
      </c>
      <c r="R7" s="8" t="s">
        <v>17</v>
      </c>
      <c r="S7" s="8" t="s">
        <v>18</v>
      </c>
      <c r="T7" s="8" t="s">
        <v>17</v>
      </c>
      <c r="U7" s="8" t="s">
        <v>18</v>
      </c>
      <c r="V7" s="8" t="s">
        <v>17</v>
      </c>
      <c r="W7" s="8" t="s">
        <v>18</v>
      </c>
      <c r="X7" s="8" t="s">
        <v>17</v>
      </c>
      <c r="Y7" s="8" t="s">
        <v>18</v>
      </c>
      <c r="Z7" s="8" t="s">
        <v>17</v>
      </c>
      <c r="AA7" s="8" t="s">
        <v>18</v>
      </c>
      <c r="AB7" s="8" t="s">
        <v>17</v>
      </c>
      <c r="AC7" s="8" t="s">
        <v>18</v>
      </c>
      <c r="AD7" s="8" t="s">
        <v>17</v>
      </c>
      <c r="AE7" s="8" t="s">
        <v>18</v>
      </c>
      <c r="AF7" s="8" t="s">
        <v>17</v>
      </c>
      <c r="AG7" s="8" t="s">
        <v>18</v>
      </c>
      <c r="AH7" s="8" t="s">
        <v>17</v>
      </c>
      <c r="AI7" s="8" t="s">
        <v>18</v>
      </c>
      <c r="AJ7" s="8" t="s">
        <v>17</v>
      </c>
      <c r="AK7" s="8" t="s">
        <v>18</v>
      </c>
      <c r="AL7" s="8" t="s">
        <v>17</v>
      </c>
      <c r="AM7" s="8" t="s">
        <v>18</v>
      </c>
      <c r="AN7" s="8" t="s">
        <v>17</v>
      </c>
      <c r="AO7" s="8" t="s">
        <v>18</v>
      </c>
      <c r="AP7" s="8" t="s">
        <v>17</v>
      </c>
      <c r="AQ7" s="8" t="s">
        <v>18</v>
      </c>
      <c r="AR7" s="8" t="s">
        <v>79</v>
      </c>
      <c r="AS7" s="8" t="s">
        <v>80</v>
      </c>
      <c r="AT7" s="8" t="s">
        <v>18</v>
      </c>
      <c r="AU7" s="8" t="s">
        <v>79</v>
      </c>
      <c r="AV7" s="8" t="s">
        <v>80</v>
      </c>
      <c r="AW7" s="8" t="s">
        <v>18</v>
      </c>
      <c r="AX7" s="8" t="s">
        <v>79</v>
      </c>
      <c r="AY7" s="8" t="s">
        <v>80</v>
      </c>
      <c r="AZ7" s="8" t="s">
        <v>18</v>
      </c>
      <c r="BA7" s="8" t="s">
        <v>79</v>
      </c>
      <c r="BB7" s="8" t="s">
        <v>80</v>
      </c>
      <c r="BC7" s="8" t="s">
        <v>18</v>
      </c>
      <c r="BD7" s="8" t="s">
        <v>79</v>
      </c>
      <c r="BE7" s="8" t="s">
        <v>80</v>
      </c>
      <c r="BF7" s="8" t="s">
        <v>18</v>
      </c>
      <c r="BG7" s="8" t="s">
        <v>17</v>
      </c>
      <c r="BH7" s="8" t="s">
        <v>18</v>
      </c>
      <c r="BI7" s="8" t="s">
        <v>17</v>
      </c>
      <c r="BJ7" s="8" t="s">
        <v>18</v>
      </c>
      <c r="BK7" s="8" t="s">
        <v>17</v>
      </c>
      <c r="BL7" s="8" t="s">
        <v>18</v>
      </c>
      <c r="BM7" s="8" t="s">
        <v>17</v>
      </c>
      <c r="BN7" s="8" t="s">
        <v>18</v>
      </c>
      <c r="BO7" s="8" t="s">
        <v>17</v>
      </c>
      <c r="BP7" s="8" t="s">
        <v>18</v>
      </c>
    </row>
    <row r="8" spans="1:74" s="7" customFormat="1" x14ac:dyDescent="0.2">
      <c r="A8" s="10">
        <v>1</v>
      </c>
      <c r="B8" s="11" t="s">
        <v>19</v>
      </c>
      <c r="C8" s="12" t="s">
        <v>20</v>
      </c>
      <c r="D8" s="13"/>
      <c r="E8" s="13"/>
      <c r="F8" s="14">
        <v>2926.9589999999998</v>
      </c>
      <c r="G8" s="14">
        <v>5.3860000000000001</v>
      </c>
      <c r="H8" s="14">
        <v>2634.759</v>
      </c>
      <c r="I8" s="14">
        <v>7.07</v>
      </c>
      <c r="J8" s="14">
        <v>2430.029</v>
      </c>
      <c r="K8" s="14">
        <v>237.32300000000001</v>
      </c>
      <c r="L8" s="13">
        <f t="shared" ref="L8:M37" si="0">F8+H8+J8</f>
        <v>7991.7469999999994</v>
      </c>
      <c r="M8" s="13">
        <f t="shared" si="0"/>
        <v>249.779</v>
      </c>
      <c r="N8" s="13"/>
      <c r="O8" s="13"/>
      <c r="P8" s="14">
        <v>102.678</v>
      </c>
      <c r="Q8" s="14"/>
      <c r="R8" s="14">
        <v>100.268</v>
      </c>
      <c r="S8" s="14"/>
      <c r="T8" s="14">
        <v>71.385999999999996</v>
      </c>
      <c r="U8" s="14"/>
      <c r="V8" s="13">
        <f t="shared" ref="V8:W37" si="1">P8+R8+T8</f>
        <v>274.33199999999999</v>
      </c>
      <c r="W8" s="13">
        <f t="shared" si="1"/>
        <v>0</v>
      </c>
      <c r="X8" s="13"/>
      <c r="Y8" s="13"/>
      <c r="Z8" s="14">
        <v>189.51900000000001</v>
      </c>
      <c r="AA8" s="14"/>
      <c r="AB8" s="14">
        <v>149.79499999999999</v>
      </c>
      <c r="AC8" s="14">
        <v>0.84599999999999997</v>
      </c>
      <c r="AD8" s="14">
        <v>248.64400000000001</v>
      </c>
      <c r="AE8" s="14"/>
      <c r="AF8" s="13">
        <f t="shared" ref="AF8:AG37" si="2">Z8+AB8+AD8</f>
        <v>587.95799999999997</v>
      </c>
      <c r="AG8" s="13">
        <f t="shared" si="2"/>
        <v>0.84599999999999997</v>
      </c>
      <c r="AH8" s="13"/>
      <c r="AI8" s="13"/>
      <c r="AJ8" s="14">
        <v>384.565</v>
      </c>
      <c r="AK8" s="14">
        <v>5.2789999999999999</v>
      </c>
      <c r="AL8" s="14">
        <v>337.714</v>
      </c>
      <c r="AM8" s="14">
        <v>6.202</v>
      </c>
      <c r="AN8" s="14">
        <v>311.64400000000001</v>
      </c>
      <c r="AO8" s="14">
        <v>1.7270000000000001</v>
      </c>
      <c r="AP8" s="13">
        <f t="shared" ref="AP8:AQ37" si="3">AJ8+AL8+AN8</f>
        <v>1033.923</v>
      </c>
      <c r="AQ8" s="13">
        <f t="shared" si="3"/>
        <v>13.208</v>
      </c>
      <c r="AR8" s="14"/>
      <c r="AS8" s="14"/>
      <c r="AT8" s="14"/>
      <c r="AU8" s="24">
        <v>120.55</v>
      </c>
      <c r="AV8" s="24">
        <v>48.55</v>
      </c>
      <c r="AW8" s="24">
        <v>0</v>
      </c>
      <c r="AX8" s="24">
        <v>101.82</v>
      </c>
      <c r="AY8" s="24">
        <v>64.180000000000007</v>
      </c>
      <c r="AZ8" s="24">
        <v>0</v>
      </c>
      <c r="BA8" s="24">
        <v>81.180000000000007</v>
      </c>
      <c r="BB8" s="24">
        <v>65.63</v>
      </c>
      <c r="BC8" s="24">
        <v>0</v>
      </c>
      <c r="BD8" s="13">
        <f>SUM(AU8,AX8,BA8)</f>
        <v>303.55</v>
      </c>
      <c r="BE8" s="13">
        <f t="shared" ref="BE8:BF23" si="4">SUM(AV8,AY8,BB8)</f>
        <v>178.36</v>
      </c>
      <c r="BF8" s="13">
        <f t="shared" si="4"/>
        <v>0</v>
      </c>
      <c r="BG8" s="14"/>
      <c r="BH8" s="14"/>
      <c r="BI8" s="24">
        <v>1309.83</v>
      </c>
      <c r="BJ8" s="24">
        <v>-1.1399999999999999</v>
      </c>
      <c r="BK8" s="24">
        <v>1096.56</v>
      </c>
      <c r="BL8" s="24">
        <v>0.37</v>
      </c>
      <c r="BM8" s="24">
        <v>1276.6300000000001</v>
      </c>
      <c r="BN8" s="24">
        <v>-0.67</v>
      </c>
      <c r="BO8" s="13">
        <f t="shared" ref="BO8:BP23" si="5">BI8+BK8+BM8</f>
        <v>3683.02</v>
      </c>
      <c r="BP8" s="13">
        <f t="shared" si="5"/>
        <v>-1.44</v>
      </c>
      <c r="BR8" s="7">
        <v>390.06</v>
      </c>
      <c r="BS8" s="7">
        <v>12.809999999999999</v>
      </c>
      <c r="BT8" s="7">
        <v>0.39</v>
      </c>
      <c r="BU8" s="25">
        <f>SUM(BD8:BF8)-SUM(BR8:BT8)</f>
        <v>78.650000000000034</v>
      </c>
      <c r="BV8" s="26">
        <f>BU8/SUM(BR8:BT8)</f>
        <v>0.19503546099290789</v>
      </c>
    </row>
    <row r="9" spans="1:74" s="7" customFormat="1" x14ac:dyDescent="0.2">
      <c r="A9" s="10">
        <f t="shared" ref="A9:A37" si="6">A8+1</f>
        <v>2</v>
      </c>
      <c r="B9" s="11" t="s">
        <v>21</v>
      </c>
      <c r="C9" s="12" t="s">
        <v>20</v>
      </c>
      <c r="D9" s="13"/>
      <c r="E9" s="13"/>
      <c r="F9" s="14">
        <v>4344.2969999999996</v>
      </c>
      <c r="G9" s="14">
        <v>12.173999999999999</v>
      </c>
      <c r="H9" s="14">
        <v>4263.9620000000004</v>
      </c>
      <c r="I9" s="14">
        <v>6.5250000000000004</v>
      </c>
      <c r="J9" s="14">
        <v>4230.1540000000005</v>
      </c>
      <c r="K9" s="14">
        <v>10.614000000000001</v>
      </c>
      <c r="L9" s="13">
        <f t="shared" si="0"/>
        <v>12838.413</v>
      </c>
      <c r="M9" s="13">
        <f t="shared" si="0"/>
        <v>29.312999999999999</v>
      </c>
      <c r="N9" s="13"/>
      <c r="O9" s="13"/>
      <c r="P9" s="14">
        <v>579.65700000000004</v>
      </c>
      <c r="Q9" s="14">
        <v>2.9020000000000001</v>
      </c>
      <c r="R9" s="14">
        <v>590.43499999999995</v>
      </c>
      <c r="S9" s="14">
        <v>2.621</v>
      </c>
      <c r="T9" s="14">
        <v>559.84199999999998</v>
      </c>
      <c r="U9" s="14">
        <v>2.9020000000000001</v>
      </c>
      <c r="V9" s="13">
        <f t="shared" si="1"/>
        <v>1729.9340000000002</v>
      </c>
      <c r="W9" s="13">
        <f t="shared" si="1"/>
        <v>8.4250000000000007</v>
      </c>
      <c r="X9" s="13"/>
      <c r="Y9" s="13"/>
      <c r="Z9" s="14">
        <v>148.834</v>
      </c>
      <c r="AA9" s="14">
        <v>2.3450000000000002</v>
      </c>
      <c r="AB9" s="14">
        <v>148.16900000000001</v>
      </c>
      <c r="AC9" s="14">
        <v>0.153</v>
      </c>
      <c r="AD9" s="14">
        <v>141.261</v>
      </c>
      <c r="AE9" s="14">
        <v>0.48599999999999999</v>
      </c>
      <c r="AF9" s="13">
        <f t="shared" si="2"/>
        <v>438.26400000000001</v>
      </c>
      <c r="AG9" s="13">
        <f t="shared" si="2"/>
        <v>2.984</v>
      </c>
      <c r="AH9" s="13"/>
      <c r="AI9" s="13"/>
      <c r="AJ9" s="14">
        <v>439.238</v>
      </c>
      <c r="AK9" s="14">
        <v>4.6239999999999997</v>
      </c>
      <c r="AL9" s="14">
        <v>433.02800000000002</v>
      </c>
      <c r="AM9" s="14">
        <v>3.5219999999999998</v>
      </c>
      <c r="AN9" s="14">
        <v>375.33</v>
      </c>
      <c r="AO9" s="14">
        <v>3.0150000000000001</v>
      </c>
      <c r="AP9" s="13">
        <f t="shared" si="3"/>
        <v>1247.596</v>
      </c>
      <c r="AQ9" s="13">
        <f t="shared" si="3"/>
        <v>11.161</v>
      </c>
      <c r="AR9" s="14"/>
      <c r="AS9" s="14"/>
      <c r="AT9" s="14"/>
      <c r="AU9" s="24">
        <v>48.48</v>
      </c>
      <c r="AV9" s="24">
        <v>367.1</v>
      </c>
      <c r="AW9" s="24">
        <v>0</v>
      </c>
      <c r="AX9" s="24">
        <v>58.28</v>
      </c>
      <c r="AY9" s="24">
        <v>370.98</v>
      </c>
      <c r="AZ9" s="24">
        <v>0</v>
      </c>
      <c r="BA9" s="24">
        <v>31.41</v>
      </c>
      <c r="BB9" s="24">
        <v>343.27</v>
      </c>
      <c r="BC9" s="24">
        <v>0.42</v>
      </c>
      <c r="BD9" s="13">
        <f t="shared" ref="BD9:BF37" si="7">SUM(AU9,AX9,BA9)</f>
        <v>138.16999999999999</v>
      </c>
      <c r="BE9" s="13">
        <f t="shared" si="4"/>
        <v>1081.3499999999999</v>
      </c>
      <c r="BF9" s="13">
        <f t="shared" si="4"/>
        <v>0.42</v>
      </c>
      <c r="BG9" s="14"/>
      <c r="BH9" s="14"/>
      <c r="BI9" s="24">
        <v>1778.78</v>
      </c>
      <c r="BJ9" s="24">
        <v>0.7</v>
      </c>
      <c r="BK9" s="24">
        <v>1552.87</v>
      </c>
      <c r="BL9" s="24">
        <v>-4.84</v>
      </c>
      <c r="BM9" s="24">
        <v>1655.67</v>
      </c>
      <c r="BN9" s="24">
        <v>0.37</v>
      </c>
      <c r="BO9" s="13">
        <f t="shared" si="5"/>
        <v>4987.32</v>
      </c>
      <c r="BP9" s="13">
        <f t="shared" si="5"/>
        <v>-3.7699999999999996</v>
      </c>
      <c r="BR9" s="7">
        <v>919.75</v>
      </c>
      <c r="BS9" s="7">
        <v>85.39</v>
      </c>
      <c r="BT9" s="7">
        <v>2.34</v>
      </c>
      <c r="BU9" s="25">
        <f t="shared" ref="BU9:BU37" si="8">SUM(BD9:BF9)-SUM(BR9:BT9)</f>
        <v>212.46000000000004</v>
      </c>
      <c r="BV9" s="26">
        <f t="shared" ref="BV9:BV37" si="9">BU9/SUM(BR9:BT9)</f>
        <v>0.21088259816572044</v>
      </c>
    </row>
    <row r="10" spans="1:74" s="7" customFormat="1" x14ac:dyDescent="0.2">
      <c r="A10" s="10">
        <f t="shared" si="6"/>
        <v>3</v>
      </c>
      <c r="B10" s="11" t="s">
        <v>22</v>
      </c>
      <c r="C10" s="12" t="s">
        <v>20</v>
      </c>
      <c r="D10" s="13"/>
      <c r="E10" s="13"/>
      <c r="F10" s="14">
        <v>2282.5540000000001</v>
      </c>
      <c r="G10" s="14">
        <v>3.7040000000000002</v>
      </c>
      <c r="H10" s="14">
        <v>2304.2350000000001</v>
      </c>
      <c r="I10" s="14">
        <v>3.367</v>
      </c>
      <c r="J10" s="14">
        <v>2176.777</v>
      </c>
      <c r="K10" s="14">
        <v>23.343</v>
      </c>
      <c r="L10" s="13">
        <f t="shared" si="0"/>
        <v>6763.5660000000007</v>
      </c>
      <c r="M10" s="13">
        <f t="shared" si="0"/>
        <v>30.414000000000001</v>
      </c>
      <c r="N10" s="13"/>
      <c r="O10" s="13"/>
      <c r="P10" s="14"/>
      <c r="Q10" s="14"/>
      <c r="R10" s="14"/>
      <c r="S10" s="14"/>
      <c r="T10" s="14"/>
      <c r="U10" s="14"/>
      <c r="V10" s="13">
        <f t="shared" si="1"/>
        <v>0</v>
      </c>
      <c r="W10" s="13">
        <f t="shared" si="1"/>
        <v>0</v>
      </c>
      <c r="X10" s="13"/>
      <c r="Y10" s="13"/>
      <c r="Z10" s="14">
        <v>67.569999999999993</v>
      </c>
      <c r="AA10" s="14"/>
      <c r="AB10" s="14">
        <v>53.113</v>
      </c>
      <c r="AC10" s="14"/>
      <c r="AD10" s="14">
        <v>50.133000000000003</v>
      </c>
      <c r="AE10" s="14"/>
      <c r="AF10" s="13">
        <f t="shared" si="2"/>
        <v>170.816</v>
      </c>
      <c r="AG10" s="13">
        <f t="shared" si="2"/>
        <v>0</v>
      </c>
      <c r="AH10" s="13"/>
      <c r="AI10" s="13"/>
      <c r="AJ10" s="14">
        <v>351.08100000000002</v>
      </c>
      <c r="AK10" s="14">
        <v>0.443</v>
      </c>
      <c r="AL10" s="14">
        <v>305.875</v>
      </c>
      <c r="AM10" s="14">
        <v>0.43</v>
      </c>
      <c r="AN10" s="14">
        <v>316.46899999999999</v>
      </c>
      <c r="AO10" s="14"/>
      <c r="AP10" s="13">
        <f t="shared" si="3"/>
        <v>973.42499999999995</v>
      </c>
      <c r="AQ10" s="13">
        <f t="shared" si="3"/>
        <v>0.873</v>
      </c>
      <c r="AR10" s="14"/>
      <c r="AS10" s="14"/>
      <c r="AT10" s="14"/>
      <c r="AU10" s="24">
        <v>88.8</v>
      </c>
      <c r="AV10" s="24">
        <v>69.510000000000005</v>
      </c>
      <c r="AW10" s="24">
        <v>0</v>
      </c>
      <c r="AX10" s="24">
        <v>72.59</v>
      </c>
      <c r="AY10" s="24">
        <v>97.86</v>
      </c>
      <c r="AZ10" s="24">
        <v>0</v>
      </c>
      <c r="BA10" s="24">
        <v>59.3</v>
      </c>
      <c r="BB10" s="24">
        <v>74.25</v>
      </c>
      <c r="BC10" s="24">
        <v>0</v>
      </c>
      <c r="BD10" s="13">
        <f t="shared" si="7"/>
        <v>220.69</v>
      </c>
      <c r="BE10" s="13">
        <f t="shared" si="4"/>
        <v>241.62</v>
      </c>
      <c r="BF10" s="13">
        <f t="shared" si="4"/>
        <v>0</v>
      </c>
      <c r="BG10" s="14"/>
      <c r="BH10" s="14"/>
      <c r="BI10" s="24">
        <v>1303.18</v>
      </c>
      <c r="BJ10" s="24">
        <v>0.88</v>
      </c>
      <c r="BK10" s="24">
        <v>1308.6500000000001</v>
      </c>
      <c r="BL10" s="24">
        <v>-1.1299999999999999</v>
      </c>
      <c r="BM10" s="24">
        <v>1184.51</v>
      </c>
      <c r="BN10" s="24">
        <v>0.18</v>
      </c>
      <c r="BO10" s="13">
        <f t="shared" si="5"/>
        <v>3796.34</v>
      </c>
      <c r="BP10" s="13">
        <f t="shared" si="5"/>
        <v>-6.9999999999999896E-2</v>
      </c>
      <c r="BR10" s="7">
        <v>323.17</v>
      </c>
      <c r="BS10" s="7">
        <v>76.319999999999993</v>
      </c>
      <c r="BT10" s="7">
        <v>0</v>
      </c>
      <c r="BU10" s="25">
        <f t="shared" si="8"/>
        <v>62.819999999999993</v>
      </c>
      <c r="BV10" s="26">
        <f t="shared" si="9"/>
        <v>0.15725049438033489</v>
      </c>
    </row>
    <row r="11" spans="1:74" s="7" customFormat="1" x14ac:dyDescent="0.2">
      <c r="A11" s="10">
        <f t="shared" si="6"/>
        <v>4</v>
      </c>
      <c r="B11" s="11" t="s">
        <v>23</v>
      </c>
      <c r="C11" s="12" t="s">
        <v>20</v>
      </c>
      <c r="D11" s="13"/>
      <c r="E11" s="13"/>
      <c r="F11" s="14">
        <v>16599.751</v>
      </c>
      <c r="G11" s="14">
        <v>5.2320000000000002</v>
      </c>
      <c r="H11" s="14">
        <v>16728.361000000001</v>
      </c>
      <c r="I11" s="14">
        <v>4.681</v>
      </c>
      <c r="J11" s="14">
        <v>14458.853999999999</v>
      </c>
      <c r="K11" s="14">
        <v>2.536</v>
      </c>
      <c r="L11" s="13">
        <f t="shared" si="0"/>
        <v>47786.966</v>
      </c>
      <c r="M11" s="13">
        <f t="shared" si="0"/>
        <v>12.449</v>
      </c>
      <c r="N11" s="13"/>
      <c r="O11" s="13"/>
      <c r="P11" s="14">
        <v>58.512</v>
      </c>
      <c r="Q11" s="14"/>
      <c r="R11" s="14">
        <v>62.624000000000002</v>
      </c>
      <c r="S11" s="14"/>
      <c r="T11" s="14">
        <v>55.094999999999999</v>
      </c>
      <c r="U11" s="14"/>
      <c r="V11" s="13">
        <f t="shared" si="1"/>
        <v>176.23099999999999</v>
      </c>
      <c r="W11" s="13">
        <f t="shared" si="1"/>
        <v>0</v>
      </c>
      <c r="X11" s="13"/>
      <c r="Y11" s="13"/>
      <c r="Z11" s="14">
        <v>4.4850000000000003</v>
      </c>
      <c r="AA11" s="14">
        <v>1.9E-2</v>
      </c>
      <c r="AB11" s="14">
        <v>5.4610000000000003</v>
      </c>
      <c r="AC11" s="14">
        <v>1.7000000000000001E-2</v>
      </c>
      <c r="AD11" s="14">
        <v>4.2290000000000001</v>
      </c>
      <c r="AE11" s="14">
        <v>1.9E-2</v>
      </c>
      <c r="AF11" s="13">
        <f t="shared" si="2"/>
        <v>14.175000000000001</v>
      </c>
      <c r="AG11" s="13">
        <f t="shared" si="2"/>
        <v>5.5000000000000007E-2</v>
      </c>
      <c r="AH11" s="13"/>
      <c r="AI11" s="13"/>
      <c r="AJ11" s="14">
        <v>422.72300000000001</v>
      </c>
      <c r="AK11" s="14">
        <v>9.2999999999999999E-2</v>
      </c>
      <c r="AL11" s="14">
        <v>414.916</v>
      </c>
      <c r="AM11" s="14"/>
      <c r="AN11" s="14">
        <v>336.43599999999998</v>
      </c>
      <c r="AO11" s="14">
        <v>1.143</v>
      </c>
      <c r="AP11" s="13">
        <f t="shared" si="3"/>
        <v>1174.075</v>
      </c>
      <c r="AQ11" s="13">
        <f t="shared" si="3"/>
        <v>1.236</v>
      </c>
      <c r="AR11" s="14"/>
      <c r="AS11" s="14"/>
      <c r="AT11" s="14"/>
      <c r="AU11" s="24">
        <v>83.67</v>
      </c>
      <c r="AV11" s="24">
        <v>53.43</v>
      </c>
      <c r="AW11" s="24">
        <v>4.45</v>
      </c>
      <c r="AX11" s="24">
        <v>91.77</v>
      </c>
      <c r="AY11" s="24">
        <v>53.55</v>
      </c>
      <c r="AZ11" s="24">
        <v>0.48</v>
      </c>
      <c r="BA11" s="24">
        <v>76.459999999999994</v>
      </c>
      <c r="BB11" s="24">
        <v>63.63</v>
      </c>
      <c r="BC11" s="24">
        <v>0.61</v>
      </c>
      <c r="BD11" s="13">
        <f t="shared" si="7"/>
        <v>251.89999999999998</v>
      </c>
      <c r="BE11" s="13">
        <f t="shared" si="4"/>
        <v>170.60999999999999</v>
      </c>
      <c r="BF11" s="13">
        <f t="shared" si="4"/>
        <v>5.54</v>
      </c>
      <c r="BG11" s="14"/>
      <c r="BH11" s="14"/>
      <c r="BI11" s="24">
        <v>2991.27</v>
      </c>
      <c r="BJ11" s="24">
        <v>-1.35</v>
      </c>
      <c r="BK11" s="24">
        <v>3084.92</v>
      </c>
      <c r="BL11" s="24">
        <v>-4.2699999999999996</v>
      </c>
      <c r="BM11" s="24">
        <v>2589.9699999999998</v>
      </c>
      <c r="BN11" s="24">
        <v>4.71</v>
      </c>
      <c r="BO11" s="13">
        <f t="shared" si="5"/>
        <v>8666.16</v>
      </c>
      <c r="BP11" s="13">
        <f t="shared" si="5"/>
        <v>-0.90999999999999925</v>
      </c>
      <c r="BR11" s="7">
        <v>304.33</v>
      </c>
      <c r="BS11" s="7">
        <v>83.240000000000009</v>
      </c>
      <c r="BT11" s="7">
        <v>0</v>
      </c>
      <c r="BU11" s="25">
        <f t="shared" si="8"/>
        <v>40.480000000000018</v>
      </c>
      <c r="BV11" s="26">
        <f t="shared" si="9"/>
        <v>0.10444564852800789</v>
      </c>
    </row>
    <row r="12" spans="1:74" s="7" customFormat="1" x14ac:dyDescent="0.2">
      <c r="A12" s="10">
        <f t="shared" si="6"/>
        <v>5</v>
      </c>
      <c r="B12" s="16" t="s">
        <v>24</v>
      </c>
      <c r="C12" s="12" t="s">
        <v>20</v>
      </c>
      <c r="D12" s="13"/>
      <c r="E12" s="13"/>
      <c r="F12" s="14">
        <v>7476.849000000002</v>
      </c>
      <c r="G12" s="14">
        <v>45.106999999989057</v>
      </c>
      <c r="H12" s="14">
        <v>7437.4479999999967</v>
      </c>
      <c r="I12" s="14">
        <v>2.739000000001397</v>
      </c>
      <c r="J12" s="14">
        <v>7100.0009999999893</v>
      </c>
      <c r="K12" s="14">
        <v>1012.7030000000086</v>
      </c>
      <c r="L12" s="13">
        <f t="shared" si="0"/>
        <v>22014.297999999988</v>
      </c>
      <c r="M12" s="13">
        <f t="shared" si="0"/>
        <v>1060.5489999999991</v>
      </c>
      <c r="N12" s="13"/>
      <c r="O12" s="13"/>
      <c r="P12" s="14">
        <v>84.012</v>
      </c>
      <c r="Q12" s="14">
        <v>0.33200000000000002</v>
      </c>
      <c r="R12" s="14">
        <v>91.879000000000005</v>
      </c>
      <c r="S12" s="14">
        <v>0.26600000000000001</v>
      </c>
      <c r="T12" s="14">
        <v>86.725999999999999</v>
      </c>
      <c r="U12" s="14">
        <v>0.161</v>
      </c>
      <c r="V12" s="13">
        <f t="shared" si="1"/>
        <v>262.61700000000002</v>
      </c>
      <c r="W12" s="13">
        <f t="shared" si="1"/>
        <v>0.75900000000000012</v>
      </c>
      <c r="X12" s="13"/>
      <c r="Y12" s="13"/>
      <c r="Z12" s="14">
        <v>295.19200000000001</v>
      </c>
      <c r="AA12" s="14">
        <v>3.7999999999999999E-2</v>
      </c>
      <c r="AB12" s="14">
        <v>308.05599999999998</v>
      </c>
      <c r="AC12" s="14">
        <v>3.4000000000000002E-2</v>
      </c>
      <c r="AD12" s="14">
        <v>308.31400000000002</v>
      </c>
      <c r="AE12" s="14">
        <v>3.7999999999999999E-2</v>
      </c>
      <c r="AF12" s="13">
        <f t="shared" si="2"/>
        <v>911.56200000000013</v>
      </c>
      <c r="AG12" s="13">
        <f t="shared" si="2"/>
        <v>0.11000000000000001</v>
      </c>
      <c r="AH12" s="13"/>
      <c r="AI12" s="13"/>
      <c r="AJ12" s="14">
        <v>708.28499999999997</v>
      </c>
      <c r="AK12" s="14">
        <v>39.335999999999999</v>
      </c>
      <c r="AL12" s="14">
        <v>702.673</v>
      </c>
      <c r="AM12" s="14">
        <v>32.889000000000003</v>
      </c>
      <c r="AN12" s="14">
        <v>810.30799999999999</v>
      </c>
      <c r="AO12" s="14">
        <v>28.55</v>
      </c>
      <c r="AP12" s="13">
        <f t="shared" si="3"/>
        <v>2221.2660000000001</v>
      </c>
      <c r="AQ12" s="13">
        <f t="shared" si="3"/>
        <v>100.77499999999999</v>
      </c>
      <c r="AR12" s="14"/>
      <c r="AS12" s="14"/>
      <c r="AT12" s="14"/>
      <c r="AU12" s="24">
        <v>101.99</v>
      </c>
      <c r="AV12" s="24">
        <v>3300.78</v>
      </c>
      <c r="AW12" s="24">
        <v>95.81</v>
      </c>
      <c r="AX12" s="24">
        <v>109.69</v>
      </c>
      <c r="AY12" s="24">
        <v>3218.68</v>
      </c>
      <c r="AZ12" s="24">
        <v>93.94</v>
      </c>
      <c r="BA12" s="24">
        <v>102.52</v>
      </c>
      <c r="BB12" s="24">
        <v>2767.26</v>
      </c>
      <c r="BC12" s="24">
        <v>94.86</v>
      </c>
      <c r="BD12" s="13">
        <f t="shared" si="7"/>
        <v>314.2</v>
      </c>
      <c r="BE12" s="13">
        <f t="shared" si="4"/>
        <v>9286.7200000000012</v>
      </c>
      <c r="BF12" s="13">
        <f t="shared" si="4"/>
        <v>284.61</v>
      </c>
      <c r="BG12" s="14"/>
      <c r="BH12" s="14"/>
      <c r="BI12" s="24">
        <v>2532.21</v>
      </c>
      <c r="BJ12" s="24">
        <v>6.46</v>
      </c>
      <c r="BK12" s="24">
        <v>2570.5700000000002</v>
      </c>
      <c r="BL12" s="24">
        <v>10.88</v>
      </c>
      <c r="BM12" s="24">
        <v>2323.83</v>
      </c>
      <c r="BN12" s="24">
        <v>12.24</v>
      </c>
      <c r="BO12" s="13">
        <f t="shared" si="5"/>
        <v>7426.6100000000006</v>
      </c>
      <c r="BP12" s="13">
        <f t="shared" si="5"/>
        <v>29.58</v>
      </c>
      <c r="BR12" s="7">
        <v>10782.55</v>
      </c>
      <c r="BS12" s="7">
        <v>846.54000000000008</v>
      </c>
      <c r="BT12" s="7">
        <v>164.67000000000002</v>
      </c>
      <c r="BU12" s="25">
        <f t="shared" si="8"/>
        <v>-1908.2299999999977</v>
      </c>
      <c r="BV12" s="26">
        <f t="shared" si="9"/>
        <v>-0.1617999687970586</v>
      </c>
    </row>
    <row r="13" spans="1:74" s="7" customFormat="1" x14ac:dyDescent="0.2">
      <c r="A13" s="10">
        <f t="shared" si="6"/>
        <v>6</v>
      </c>
      <c r="B13" s="16" t="s">
        <v>25</v>
      </c>
      <c r="C13" s="12" t="s">
        <v>20</v>
      </c>
      <c r="D13" s="13"/>
      <c r="E13" s="13"/>
      <c r="F13" s="14">
        <v>20974.484</v>
      </c>
      <c r="G13" s="14">
        <v>224.81399999999849</v>
      </c>
      <c r="H13" s="14">
        <v>20349.758000000002</v>
      </c>
      <c r="I13" s="14">
        <v>205.7489999999998</v>
      </c>
      <c r="J13" s="14">
        <v>19524.437999999998</v>
      </c>
      <c r="K13" s="14">
        <v>244.45500000000175</v>
      </c>
      <c r="L13" s="13">
        <f t="shared" si="0"/>
        <v>60848.679999999993</v>
      </c>
      <c r="M13" s="13">
        <f t="shared" si="0"/>
        <v>675.01800000000003</v>
      </c>
      <c r="N13" s="13"/>
      <c r="O13" s="13"/>
      <c r="P13" s="14">
        <v>293.45800000000003</v>
      </c>
      <c r="Q13" s="14"/>
      <c r="R13" s="14">
        <v>273.005</v>
      </c>
      <c r="S13" s="14"/>
      <c r="T13" s="14">
        <v>250.82</v>
      </c>
      <c r="U13" s="14"/>
      <c r="V13" s="13">
        <f t="shared" si="1"/>
        <v>817.2829999999999</v>
      </c>
      <c r="W13" s="13">
        <f t="shared" si="1"/>
        <v>0</v>
      </c>
      <c r="X13" s="13"/>
      <c r="Y13" s="13"/>
      <c r="Z13" s="14">
        <v>377.464</v>
      </c>
      <c r="AA13" s="14">
        <v>1.593</v>
      </c>
      <c r="AB13" s="14">
        <v>393.09500000000003</v>
      </c>
      <c r="AC13" s="14">
        <v>1.2</v>
      </c>
      <c r="AD13" s="14">
        <v>337.91699999999997</v>
      </c>
      <c r="AE13" s="14">
        <v>41.19</v>
      </c>
      <c r="AF13" s="13">
        <f t="shared" si="2"/>
        <v>1108.4759999999999</v>
      </c>
      <c r="AG13" s="13">
        <f t="shared" si="2"/>
        <v>43.982999999999997</v>
      </c>
      <c r="AH13" s="13"/>
      <c r="AI13" s="13"/>
      <c r="AJ13" s="14">
        <v>710.827</v>
      </c>
      <c r="AK13" s="14">
        <v>4.2000000000000003E-2</v>
      </c>
      <c r="AL13" s="14">
        <v>723.01300000000003</v>
      </c>
      <c r="AM13" s="14">
        <v>0.47099999999999997</v>
      </c>
      <c r="AN13" s="14">
        <v>675.59699999999998</v>
      </c>
      <c r="AO13" s="14">
        <v>0.35599999999999998</v>
      </c>
      <c r="AP13" s="13">
        <f t="shared" si="3"/>
        <v>2109.4369999999999</v>
      </c>
      <c r="AQ13" s="13">
        <f t="shared" si="3"/>
        <v>0.86899999999999999</v>
      </c>
      <c r="AR13" s="14"/>
      <c r="AS13" s="14"/>
      <c r="AT13" s="14"/>
      <c r="AU13" s="24">
        <v>48.89</v>
      </c>
      <c r="AV13" s="24">
        <v>4351.1499999999996</v>
      </c>
      <c r="AW13" s="24">
        <v>144.19999999999999</v>
      </c>
      <c r="AX13" s="24">
        <v>47.92</v>
      </c>
      <c r="AY13" s="24">
        <v>4288.84</v>
      </c>
      <c r="AZ13" s="24">
        <v>144.44999999999999</v>
      </c>
      <c r="BA13" s="24">
        <v>20.7</v>
      </c>
      <c r="BB13" s="24">
        <v>3942.25</v>
      </c>
      <c r="BC13" s="24">
        <v>144.08000000000001</v>
      </c>
      <c r="BD13" s="13">
        <f t="shared" si="7"/>
        <v>117.51</v>
      </c>
      <c r="BE13" s="13">
        <f t="shared" si="4"/>
        <v>12582.24</v>
      </c>
      <c r="BF13" s="13">
        <f t="shared" si="4"/>
        <v>432.73</v>
      </c>
      <c r="BG13" s="14"/>
      <c r="BH13" s="14"/>
      <c r="BI13" s="24">
        <v>932.1</v>
      </c>
      <c r="BJ13" s="24">
        <v>0.28000000000000003</v>
      </c>
      <c r="BK13" s="24">
        <v>956.25</v>
      </c>
      <c r="BL13" s="24">
        <v>2.2799999999999998</v>
      </c>
      <c r="BM13" s="24">
        <v>902.31</v>
      </c>
      <c r="BN13" s="24">
        <v>0.54</v>
      </c>
      <c r="BO13" s="13">
        <f t="shared" si="5"/>
        <v>2790.66</v>
      </c>
      <c r="BP13" s="13">
        <f t="shared" si="5"/>
        <v>3.0999999999999996</v>
      </c>
      <c r="BR13" s="7">
        <v>15920.12</v>
      </c>
      <c r="BS13" s="7">
        <v>250.41</v>
      </c>
      <c r="BT13" s="7">
        <v>9.83</v>
      </c>
      <c r="BU13" s="25">
        <f t="shared" si="8"/>
        <v>-3047.880000000001</v>
      </c>
      <c r="BV13" s="26">
        <f t="shared" si="9"/>
        <v>-0.18836910921635866</v>
      </c>
    </row>
    <row r="14" spans="1:74" s="7" customFormat="1" x14ac:dyDescent="0.2">
      <c r="A14" s="10">
        <f t="shared" si="6"/>
        <v>7</v>
      </c>
      <c r="B14" s="16" t="s">
        <v>26</v>
      </c>
      <c r="C14" s="12" t="s">
        <v>20</v>
      </c>
      <c r="D14" s="13"/>
      <c r="E14" s="13"/>
      <c r="F14" s="14">
        <v>222879.12</v>
      </c>
      <c r="G14" s="14">
        <v>407.14699999999721</v>
      </c>
      <c r="H14" s="14">
        <v>210448.53899999999</v>
      </c>
      <c r="I14" s="14">
        <v>634.42399999999907</v>
      </c>
      <c r="J14" s="14">
        <v>211715.91</v>
      </c>
      <c r="K14" s="14">
        <v>838.88900000001013</v>
      </c>
      <c r="L14" s="13">
        <f t="shared" si="0"/>
        <v>645043.56900000002</v>
      </c>
      <c r="M14" s="13">
        <f t="shared" si="0"/>
        <v>1880.4600000000064</v>
      </c>
      <c r="N14" s="13"/>
      <c r="O14" s="13"/>
      <c r="P14" s="14">
        <v>5386.5060000000003</v>
      </c>
      <c r="Q14" s="14">
        <v>56.795000000000002</v>
      </c>
      <c r="R14" s="14">
        <v>5514.5309999999999</v>
      </c>
      <c r="S14" s="14">
        <v>35.290999999999997</v>
      </c>
      <c r="T14" s="14">
        <v>5611.66</v>
      </c>
      <c r="U14" s="14">
        <v>32.097999999999999</v>
      </c>
      <c r="V14" s="13">
        <f t="shared" si="1"/>
        <v>16512.697</v>
      </c>
      <c r="W14" s="13">
        <f t="shared" si="1"/>
        <v>124.184</v>
      </c>
      <c r="X14" s="13"/>
      <c r="Y14" s="13"/>
      <c r="Z14" s="14">
        <v>4648.6629999999996</v>
      </c>
      <c r="AA14" s="14">
        <v>5.1710000000000003</v>
      </c>
      <c r="AB14" s="14">
        <v>4625.4560000000001</v>
      </c>
      <c r="AC14" s="14">
        <v>5.1559999999999997</v>
      </c>
      <c r="AD14" s="14">
        <v>4201.9949999999999</v>
      </c>
      <c r="AE14" s="14">
        <v>7.3490000000000002</v>
      </c>
      <c r="AF14" s="13">
        <f t="shared" si="2"/>
        <v>13476.113999999998</v>
      </c>
      <c r="AG14" s="13">
        <f t="shared" si="2"/>
        <v>17.676000000000002</v>
      </c>
      <c r="AH14" s="13"/>
      <c r="AI14" s="13"/>
      <c r="AJ14" s="14">
        <v>3865.8539999999998</v>
      </c>
      <c r="AK14" s="14">
        <v>45.871000000000002</v>
      </c>
      <c r="AL14" s="14">
        <v>3288.4389999999999</v>
      </c>
      <c r="AM14" s="14">
        <v>46.725999999999999</v>
      </c>
      <c r="AN14" s="14">
        <v>3016.1410000000001</v>
      </c>
      <c r="AO14" s="14">
        <v>39.08</v>
      </c>
      <c r="AP14" s="13">
        <f t="shared" si="3"/>
        <v>10170.433999999999</v>
      </c>
      <c r="AQ14" s="13">
        <f t="shared" si="3"/>
        <v>131.67700000000002</v>
      </c>
      <c r="AR14" s="14"/>
      <c r="AS14" s="14"/>
      <c r="AT14" s="14"/>
      <c r="AU14" s="24">
        <v>216.95</v>
      </c>
      <c r="AV14" s="24">
        <v>11762.74</v>
      </c>
      <c r="AW14" s="24">
        <v>367.69</v>
      </c>
      <c r="AX14" s="24">
        <v>189.86</v>
      </c>
      <c r="AY14" s="24">
        <v>11764.77</v>
      </c>
      <c r="AZ14" s="24">
        <v>363.95</v>
      </c>
      <c r="BA14" s="24">
        <v>136.13</v>
      </c>
      <c r="BB14" s="24">
        <v>10914.22</v>
      </c>
      <c r="BC14" s="24">
        <v>383.56</v>
      </c>
      <c r="BD14" s="13">
        <f t="shared" si="7"/>
        <v>542.94000000000005</v>
      </c>
      <c r="BE14" s="13">
        <f t="shared" si="4"/>
        <v>34441.730000000003</v>
      </c>
      <c r="BF14" s="13">
        <f t="shared" si="4"/>
        <v>1115.2</v>
      </c>
      <c r="BG14" s="14"/>
      <c r="BH14" s="14"/>
      <c r="BI14" s="24">
        <v>9428.74</v>
      </c>
      <c r="BJ14" s="24">
        <v>-1.45</v>
      </c>
      <c r="BK14" s="24">
        <v>10283.129999999999</v>
      </c>
      <c r="BL14" s="24">
        <v>6.82</v>
      </c>
      <c r="BM14" s="24">
        <v>9164.77</v>
      </c>
      <c r="BN14" s="24">
        <v>19.440000000000001</v>
      </c>
      <c r="BO14" s="13">
        <f t="shared" si="5"/>
        <v>28876.639999999999</v>
      </c>
      <c r="BP14" s="13">
        <f t="shared" si="5"/>
        <v>24.810000000000002</v>
      </c>
      <c r="BR14" s="7">
        <v>63872.429999999993</v>
      </c>
      <c r="BS14" s="7">
        <v>20750.060000000001</v>
      </c>
      <c r="BT14" s="7">
        <v>1150.7</v>
      </c>
      <c r="BU14" s="25">
        <f t="shared" si="8"/>
        <v>-49673.319999999985</v>
      </c>
      <c r="BV14" s="26">
        <f t="shared" si="9"/>
        <v>-0.57912408294479889</v>
      </c>
    </row>
    <row r="15" spans="1:74" s="7" customFormat="1" x14ac:dyDescent="0.2">
      <c r="A15" s="10">
        <f t="shared" si="6"/>
        <v>8</v>
      </c>
      <c r="B15" s="16" t="s">
        <v>27</v>
      </c>
      <c r="C15" s="12" t="s">
        <v>20</v>
      </c>
      <c r="D15" s="13"/>
      <c r="E15" s="13"/>
      <c r="F15" s="14">
        <v>7783.6120000000001</v>
      </c>
      <c r="G15" s="14">
        <v>86.198999999999998</v>
      </c>
      <c r="H15" s="14">
        <v>5472.1639999999998</v>
      </c>
      <c r="I15" s="14">
        <v>30.09</v>
      </c>
      <c r="J15" s="14">
        <v>6453.2780000000002</v>
      </c>
      <c r="K15" s="14">
        <v>38.634</v>
      </c>
      <c r="L15" s="13">
        <f t="shared" si="0"/>
        <v>19709.054</v>
      </c>
      <c r="M15" s="13">
        <f t="shared" si="0"/>
        <v>154.923</v>
      </c>
      <c r="N15" s="13"/>
      <c r="O15" s="13"/>
      <c r="P15" s="14">
        <v>38.411999999999999</v>
      </c>
      <c r="Q15" s="14">
        <v>0.109</v>
      </c>
      <c r="R15" s="14">
        <v>38.366</v>
      </c>
      <c r="S15" s="14">
        <v>0.109</v>
      </c>
      <c r="T15" s="14">
        <v>32.927999999999997</v>
      </c>
      <c r="U15" s="14">
        <v>0.109</v>
      </c>
      <c r="V15" s="13">
        <f t="shared" si="1"/>
        <v>109.70599999999999</v>
      </c>
      <c r="W15" s="13">
        <f t="shared" si="1"/>
        <v>0.32700000000000001</v>
      </c>
      <c r="X15" s="13"/>
      <c r="Y15" s="13"/>
      <c r="Z15" s="14">
        <v>239.65199999999999</v>
      </c>
      <c r="AA15" s="14"/>
      <c r="AB15" s="14">
        <v>194.864</v>
      </c>
      <c r="AC15" s="14"/>
      <c r="AD15" s="14">
        <v>176.76400000000001</v>
      </c>
      <c r="AE15" s="14"/>
      <c r="AF15" s="13">
        <f t="shared" si="2"/>
        <v>611.28</v>
      </c>
      <c r="AG15" s="13">
        <f t="shared" si="2"/>
        <v>0</v>
      </c>
      <c r="AH15" s="13"/>
      <c r="AI15" s="13"/>
      <c r="AJ15" s="14">
        <v>2548.2739999999999</v>
      </c>
      <c r="AK15" s="14">
        <v>23.05</v>
      </c>
      <c r="AL15" s="14">
        <v>269.98700000000002</v>
      </c>
      <c r="AM15" s="14">
        <v>12.577999999999999</v>
      </c>
      <c r="AN15" s="14">
        <v>411.55799999999999</v>
      </c>
      <c r="AO15" s="14">
        <v>24.420999999999999</v>
      </c>
      <c r="AP15" s="13">
        <f t="shared" si="3"/>
        <v>3229.819</v>
      </c>
      <c r="AQ15" s="13">
        <f t="shared" si="3"/>
        <v>60.048999999999999</v>
      </c>
      <c r="AR15" s="14"/>
      <c r="AS15" s="14"/>
      <c r="AT15" s="14"/>
      <c r="AU15" s="24">
        <v>57.34</v>
      </c>
      <c r="AV15" s="24">
        <v>1023.3</v>
      </c>
      <c r="AW15" s="24">
        <v>3.96</v>
      </c>
      <c r="AX15" s="24">
        <v>61.87</v>
      </c>
      <c r="AY15" s="24">
        <v>1020.62</v>
      </c>
      <c r="AZ15" s="24">
        <v>3.77</v>
      </c>
      <c r="BA15" s="24">
        <v>39.04</v>
      </c>
      <c r="BB15" s="24">
        <v>966.52</v>
      </c>
      <c r="BC15" s="24">
        <v>2.94</v>
      </c>
      <c r="BD15" s="13">
        <f t="shared" si="7"/>
        <v>158.25</v>
      </c>
      <c r="BE15" s="13">
        <f t="shared" si="4"/>
        <v>3010.44</v>
      </c>
      <c r="BF15" s="13">
        <f t="shared" si="4"/>
        <v>10.67</v>
      </c>
      <c r="BG15" s="14"/>
      <c r="BH15" s="14"/>
      <c r="BI15" s="24">
        <v>1676.51</v>
      </c>
      <c r="BJ15" s="24">
        <v>0.44</v>
      </c>
      <c r="BK15" s="24">
        <v>1888.1</v>
      </c>
      <c r="BL15" s="24">
        <v>0.44</v>
      </c>
      <c r="BM15" s="24">
        <v>1483.02</v>
      </c>
      <c r="BN15" s="24">
        <v>0.44</v>
      </c>
      <c r="BO15" s="13">
        <f t="shared" si="5"/>
        <v>5047.6299999999992</v>
      </c>
      <c r="BP15" s="13">
        <f t="shared" si="5"/>
        <v>1.32</v>
      </c>
      <c r="BR15" s="7">
        <v>660.09999999999991</v>
      </c>
      <c r="BS15" s="7">
        <v>360.23</v>
      </c>
      <c r="BT15" s="7">
        <v>2.58</v>
      </c>
      <c r="BU15" s="25">
        <f t="shared" si="8"/>
        <v>2156.4500000000003</v>
      </c>
      <c r="BV15" s="26">
        <f t="shared" si="9"/>
        <v>2.1081522323567081</v>
      </c>
    </row>
    <row r="16" spans="1:74" s="7" customFormat="1" x14ac:dyDescent="0.2">
      <c r="A16" s="10">
        <f t="shared" si="6"/>
        <v>9</v>
      </c>
      <c r="B16" s="16" t="s">
        <v>28</v>
      </c>
      <c r="C16" s="12" t="s">
        <v>20</v>
      </c>
      <c r="D16" s="13"/>
      <c r="E16" s="13"/>
      <c r="F16" s="14">
        <v>10708.154</v>
      </c>
      <c r="G16" s="14">
        <v>23.125999999999976</v>
      </c>
      <c r="H16" s="14">
        <v>10488.246999999999</v>
      </c>
      <c r="I16" s="14">
        <v>51.164999999999992</v>
      </c>
      <c r="J16" s="14">
        <v>10221.004000000001</v>
      </c>
      <c r="K16" s="14">
        <v>60.5</v>
      </c>
      <c r="L16" s="13">
        <f t="shared" si="0"/>
        <v>31417.404999999999</v>
      </c>
      <c r="M16" s="13">
        <f t="shared" si="0"/>
        <v>134.79099999999997</v>
      </c>
      <c r="N16" s="13"/>
      <c r="O16" s="13"/>
      <c r="P16" s="14">
        <v>580.01800000000003</v>
      </c>
      <c r="Q16" s="14">
        <v>14.826000000000001</v>
      </c>
      <c r="R16" s="14">
        <v>631.67899999999997</v>
      </c>
      <c r="S16" s="14">
        <v>99.914000000000001</v>
      </c>
      <c r="T16" s="14">
        <v>581.12599999999998</v>
      </c>
      <c r="U16" s="14">
        <v>8.5999999999999993E-2</v>
      </c>
      <c r="V16" s="13">
        <f t="shared" si="1"/>
        <v>1792.8230000000001</v>
      </c>
      <c r="W16" s="13">
        <f t="shared" si="1"/>
        <v>114.82600000000001</v>
      </c>
      <c r="X16" s="13"/>
      <c r="Y16" s="13"/>
      <c r="Z16" s="14">
        <v>261.28699999999998</v>
      </c>
      <c r="AA16" s="14"/>
      <c r="AB16" s="14">
        <v>238.529</v>
      </c>
      <c r="AC16" s="14"/>
      <c r="AD16" s="14">
        <v>225.53299999999999</v>
      </c>
      <c r="AE16" s="14"/>
      <c r="AF16" s="13">
        <f t="shared" si="2"/>
        <v>725.34899999999993</v>
      </c>
      <c r="AG16" s="13">
        <f t="shared" si="2"/>
        <v>0</v>
      </c>
      <c r="AH16" s="13"/>
      <c r="AI16" s="13"/>
      <c r="AJ16" s="14">
        <v>750.22500000000002</v>
      </c>
      <c r="AK16" s="14">
        <v>48.220999999999997</v>
      </c>
      <c r="AL16" s="14">
        <v>731.37599999999998</v>
      </c>
      <c r="AM16" s="14">
        <v>38.503999999999998</v>
      </c>
      <c r="AN16" s="14">
        <v>655.42899999999997</v>
      </c>
      <c r="AO16" s="14">
        <v>26.571000000000002</v>
      </c>
      <c r="AP16" s="13">
        <f t="shared" si="3"/>
        <v>2137.0300000000002</v>
      </c>
      <c r="AQ16" s="13">
        <f t="shared" si="3"/>
        <v>113.29599999999999</v>
      </c>
      <c r="AR16" s="14"/>
      <c r="AS16" s="14"/>
      <c r="AT16" s="14"/>
      <c r="AU16" s="24">
        <v>856.74</v>
      </c>
      <c r="AV16" s="24">
        <v>3005.78</v>
      </c>
      <c r="AW16" s="24">
        <v>228.92</v>
      </c>
      <c r="AX16" s="24">
        <v>703.6</v>
      </c>
      <c r="AY16" s="24">
        <v>3134.14</v>
      </c>
      <c r="AZ16" s="24">
        <v>222.02</v>
      </c>
      <c r="BA16" s="24">
        <v>630.92999999999995</v>
      </c>
      <c r="BB16" s="24">
        <v>2901.72</v>
      </c>
      <c r="BC16" s="24">
        <v>226.77</v>
      </c>
      <c r="BD16" s="13">
        <f t="shared" si="7"/>
        <v>2191.27</v>
      </c>
      <c r="BE16" s="13">
        <f t="shared" si="4"/>
        <v>9041.64</v>
      </c>
      <c r="BF16" s="13">
        <f t="shared" si="4"/>
        <v>677.71</v>
      </c>
      <c r="BG16" s="14"/>
      <c r="BH16" s="14"/>
      <c r="BI16" s="24">
        <v>4200.1499999999996</v>
      </c>
      <c r="BJ16" s="24">
        <v>10.08</v>
      </c>
      <c r="BK16" s="24">
        <v>3993.07</v>
      </c>
      <c r="BL16" s="24">
        <v>1.71</v>
      </c>
      <c r="BM16" s="24">
        <v>3978.43</v>
      </c>
      <c r="BN16" s="24">
        <v>4.07</v>
      </c>
      <c r="BO16" s="13">
        <f t="shared" si="5"/>
        <v>12171.65</v>
      </c>
      <c r="BP16" s="13">
        <f t="shared" si="5"/>
        <v>15.86</v>
      </c>
      <c r="BR16" s="7">
        <v>11492.82</v>
      </c>
      <c r="BS16" s="7">
        <v>1462.96</v>
      </c>
      <c r="BT16" s="7">
        <v>47.42</v>
      </c>
      <c r="BU16" s="25">
        <f t="shared" si="8"/>
        <v>-1092.58</v>
      </c>
      <c r="BV16" s="26">
        <f t="shared" si="9"/>
        <v>-8.4023932570444201E-2</v>
      </c>
    </row>
    <row r="17" spans="1:74" s="7" customFormat="1" x14ac:dyDescent="0.2">
      <c r="A17" s="10">
        <f t="shared" si="6"/>
        <v>10</v>
      </c>
      <c r="B17" s="16" t="s">
        <v>29</v>
      </c>
      <c r="C17" s="12" t="s">
        <v>20</v>
      </c>
      <c r="D17" s="13"/>
      <c r="E17" s="13"/>
      <c r="F17" s="14">
        <v>2856.192</v>
      </c>
      <c r="G17" s="14">
        <v>0.32</v>
      </c>
      <c r="H17" s="14">
        <v>2644.703</v>
      </c>
      <c r="I17" s="14">
        <v>1.012</v>
      </c>
      <c r="J17" s="14">
        <v>2577.549</v>
      </c>
      <c r="K17" s="14">
        <v>0.35</v>
      </c>
      <c r="L17" s="13">
        <f t="shared" si="0"/>
        <v>8078.4440000000004</v>
      </c>
      <c r="M17" s="13">
        <f t="shared" si="0"/>
        <v>1.6819999999999999</v>
      </c>
      <c r="N17" s="13"/>
      <c r="O17" s="13"/>
      <c r="P17" s="14">
        <v>1.2370000000000001</v>
      </c>
      <c r="Q17" s="14"/>
      <c r="R17" s="14">
        <v>1.3879999999999999</v>
      </c>
      <c r="S17" s="14"/>
      <c r="T17" s="14">
        <v>0.91600000000000004</v>
      </c>
      <c r="U17" s="14"/>
      <c r="V17" s="13">
        <f t="shared" si="1"/>
        <v>3.5409999999999999</v>
      </c>
      <c r="W17" s="13">
        <f t="shared" si="1"/>
        <v>0</v>
      </c>
      <c r="X17" s="13"/>
      <c r="Y17" s="13"/>
      <c r="Z17" s="14">
        <v>23.138999999999999</v>
      </c>
      <c r="AA17" s="14"/>
      <c r="AB17" s="14">
        <v>26.771999999999998</v>
      </c>
      <c r="AC17" s="14"/>
      <c r="AD17" s="14">
        <v>27.206</v>
      </c>
      <c r="AE17" s="14"/>
      <c r="AF17" s="13">
        <f t="shared" si="2"/>
        <v>77.117000000000004</v>
      </c>
      <c r="AG17" s="13">
        <f t="shared" si="2"/>
        <v>0</v>
      </c>
      <c r="AH17" s="13"/>
      <c r="AI17" s="13"/>
      <c r="AJ17" s="14">
        <v>239.18600000000001</v>
      </c>
      <c r="AK17" s="14">
        <v>2.3E-2</v>
      </c>
      <c r="AL17" s="14">
        <v>211.01400000000001</v>
      </c>
      <c r="AM17" s="14">
        <v>1.9E-2</v>
      </c>
      <c r="AN17" s="14">
        <v>185.88499999999999</v>
      </c>
      <c r="AO17" s="14">
        <v>5.2999999999999999E-2</v>
      </c>
      <c r="AP17" s="13">
        <f t="shared" si="3"/>
        <v>636.08500000000004</v>
      </c>
      <c r="AQ17" s="13">
        <f t="shared" si="3"/>
        <v>9.5000000000000001E-2</v>
      </c>
      <c r="AR17" s="14"/>
      <c r="AS17" s="14"/>
      <c r="AT17" s="14"/>
      <c r="AU17" s="24">
        <v>136.54</v>
      </c>
      <c r="AV17" s="24">
        <v>160.47</v>
      </c>
      <c r="AW17" s="24">
        <v>3.01</v>
      </c>
      <c r="AX17" s="24">
        <v>130.96</v>
      </c>
      <c r="AY17" s="24">
        <v>190.38</v>
      </c>
      <c r="AZ17" s="24">
        <v>0.85</v>
      </c>
      <c r="BA17" s="24">
        <v>96.74</v>
      </c>
      <c r="BB17" s="24">
        <v>171.22</v>
      </c>
      <c r="BC17" s="24">
        <v>4.26</v>
      </c>
      <c r="BD17" s="13">
        <f t="shared" si="7"/>
        <v>364.24</v>
      </c>
      <c r="BE17" s="13">
        <f t="shared" si="4"/>
        <v>522.07000000000005</v>
      </c>
      <c r="BF17" s="13">
        <f t="shared" si="4"/>
        <v>8.1199999999999992</v>
      </c>
      <c r="BG17" s="14"/>
      <c r="BH17" s="14"/>
      <c r="BI17" s="24">
        <v>1492.19</v>
      </c>
      <c r="BJ17" s="24">
        <v>-7.32</v>
      </c>
      <c r="BK17" s="24">
        <v>1435.22</v>
      </c>
      <c r="BL17" s="24">
        <v>-2.19</v>
      </c>
      <c r="BM17" s="24">
        <v>1328.9</v>
      </c>
      <c r="BN17" s="24">
        <v>-4.1900000000000004</v>
      </c>
      <c r="BO17" s="13">
        <f t="shared" si="5"/>
        <v>4256.3099999999995</v>
      </c>
      <c r="BP17" s="13">
        <f t="shared" si="5"/>
        <v>-13.7</v>
      </c>
      <c r="BR17" s="7">
        <v>824.36</v>
      </c>
      <c r="BS17" s="7">
        <v>119.30000000000001</v>
      </c>
      <c r="BT17" s="7">
        <v>7.89</v>
      </c>
      <c r="BU17" s="25">
        <f t="shared" si="8"/>
        <v>-57.120000000000005</v>
      </c>
      <c r="BV17" s="26">
        <f t="shared" si="9"/>
        <v>-6.0028374756975464E-2</v>
      </c>
    </row>
    <row r="18" spans="1:74" s="7" customFormat="1" x14ac:dyDescent="0.2">
      <c r="A18" s="10">
        <f t="shared" si="6"/>
        <v>11</v>
      </c>
      <c r="B18" s="11" t="s">
        <v>30</v>
      </c>
      <c r="C18" s="12" t="s">
        <v>20</v>
      </c>
      <c r="D18" s="13"/>
      <c r="E18" s="13"/>
      <c r="F18" s="14">
        <v>761.43899999999996</v>
      </c>
      <c r="G18" s="14">
        <v>0.04</v>
      </c>
      <c r="H18" s="14">
        <v>829.62400000000002</v>
      </c>
      <c r="I18" s="14">
        <v>8.6999999999999994E-2</v>
      </c>
      <c r="J18" s="14">
        <v>759.56799999999998</v>
      </c>
      <c r="K18" s="14"/>
      <c r="L18" s="13">
        <f t="shared" si="0"/>
        <v>2350.6310000000003</v>
      </c>
      <c r="M18" s="13">
        <f t="shared" si="0"/>
        <v>0.127</v>
      </c>
      <c r="N18" s="13"/>
      <c r="O18" s="13"/>
      <c r="P18" s="14">
        <v>4.2300000000000004</v>
      </c>
      <c r="Q18" s="14"/>
      <c r="R18" s="14">
        <v>4.3499999999999996</v>
      </c>
      <c r="S18" s="14"/>
      <c r="T18" s="14">
        <v>3.51</v>
      </c>
      <c r="U18" s="14"/>
      <c r="V18" s="13">
        <f t="shared" si="1"/>
        <v>12.09</v>
      </c>
      <c r="W18" s="13">
        <f t="shared" si="1"/>
        <v>0</v>
      </c>
      <c r="X18" s="13"/>
      <c r="Y18" s="13"/>
      <c r="Z18" s="14">
        <v>28.425000000000001</v>
      </c>
      <c r="AA18" s="14">
        <v>0.04</v>
      </c>
      <c r="AB18" s="14">
        <v>33.393999999999998</v>
      </c>
      <c r="AC18" s="14">
        <v>8.6999999999999994E-2</v>
      </c>
      <c r="AD18" s="14">
        <v>27.431999999999999</v>
      </c>
      <c r="AE18" s="14"/>
      <c r="AF18" s="13">
        <f t="shared" si="2"/>
        <v>89.251000000000005</v>
      </c>
      <c r="AG18" s="13">
        <f t="shared" si="2"/>
        <v>0.127</v>
      </c>
      <c r="AH18" s="13"/>
      <c r="AI18" s="13"/>
      <c r="AJ18" s="14">
        <v>126.898</v>
      </c>
      <c r="AK18" s="14"/>
      <c r="AL18" s="14">
        <v>126.191</v>
      </c>
      <c r="AM18" s="14"/>
      <c r="AN18" s="14">
        <v>112.71</v>
      </c>
      <c r="AO18" s="14"/>
      <c r="AP18" s="13">
        <f t="shared" si="3"/>
        <v>365.79899999999998</v>
      </c>
      <c r="AQ18" s="13">
        <f t="shared" si="3"/>
        <v>0</v>
      </c>
      <c r="AR18" s="14"/>
      <c r="AS18" s="14"/>
      <c r="AT18" s="14"/>
      <c r="AU18" s="24">
        <v>22.93</v>
      </c>
      <c r="AV18" s="24">
        <v>32.65</v>
      </c>
      <c r="AW18" s="24">
        <v>0.13</v>
      </c>
      <c r="AX18" s="24">
        <v>20.49</v>
      </c>
      <c r="AY18" s="24">
        <v>38.67</v>
      </c>
      <c r="AZ18" s="24">
        <v>0.13</v>
      </c>
      <c r="BA18" s="24">
        <v>16.59</v>
      </c>
      <c r="BB18" s="24">
        <v>25.97</v>
      </c>
      <c r="BC18" s="24">
        <v>0.13</v>
      </c>
      <c r="BD18" s="13">
        <f t="shared" si="7"/>
        <v>60.010000000000005</v>
      </c>
      <c r="BE18" s="13">
        <f t="shared" si="4"/>
        <v>97.289999999999992</v>
      </c>
      <c r="BF18" s="13">
        <f t="shared" si="4"/>
        <v>0.39</v>
      </c>
      <c r="BG18" s="14"/>
      <c r="BH18" s="14"/>
      <c r="BI18" s="24">
        <v>782.23</v>
      </c>
      <c r="BJ18" s="24">
        <v>0</v>
      </c>
      <c r="BK18" s="24">
        <v>758.16</v>
      </c>
      <c r="BL18" s="24">
        <v>0</v>
      </c>
      <c r="BM18" s="24">
        <v>717.78</v>
      </c>
      <c r="BN18" s="24">
        <v>0.04</v>
      </c>
      <c r="BO18" s="13">
        <f t="shared" si="5"/>
        <v>2258.17</v>
      </c>
      <c r="BP18" s="13">
        <f t="shared" si="5"/>
        <v>0.04</v>
      </c>
      <c r="BR18" s="7">
        <v>113.56</v>
      </c>
      <c r="BS18" s="7">
        <v>16.830000000000002</v>
      </c>
      <c r="BT18" s="7">
        <v>0.16</v>
      </c>
      <c r="BU18" s="25">
        <f t="shared" si="8"/>
        <v>27.139999999999986</v>
      </c>
      <c r="BV18" s="26">
        <f t="shared" si="9"/>
        <v>0.20788969743393323</v>
      </c>
    </row>
    <row r="19" spans="1:74" s="7" customFormat="1" x14ac:dyDescent="0.2">
      <c r="A19" s="10">
        <f t="shared" si="6"/>
        <v>12</v>
      </c>
      <c r="B19" s="11" t="s">
        <v>31</v>
      </c>
      <c r="C19" s="12" t="s">
        <v>20</v>
      </c>
      <c r="D19" s="13"/>
      <c r="E19" s="13"/>
      <c r="F19" s="14">
        <v>7860.3140000000003</v>
      </c>
      <c r="G19" s="14">
        <v>1.9390000000000001</v>
      </c>
      <c r="H19" s="14">
        <v>7547.7809999999999</v>
      </c>
      <c r="I19" s="14">
        <v>1.9330000000000001</v>
      </c>
      <c r="J19" s="14">
        <v>7475.317</v>
      </c>
      <c r="K19" s="14">
        <v>1.5780000000000001</v>
      </c>
      <c r="L19" s="13">
        <f t="shared" si="0"/>
        <v>22883.412</v>
      </c>
      <c r="M19" s="13">
        <f t="shared" si="0"/>
        <v>5.45</v>
      </c>
      <c r="N19" s="13"/>
      <c r="O19" s="13"/>
      <c r="P19" s="14">
        <v>7.4740000000000002</v>
      </c>
      <c r="Q19" s="14"/>
      <c r="R19" s="14">
        <v>4.9589999999999996</v>
      </c>
      <c r="S19" s="14"/>
      <c r="T19" s="14">
        <v>5.5060000000000002</v>
      </c>
      <c r="U19" s="14"/>
      <c r="V19" s="13">
        <f t="shared" si="1"/>
        <v>17.939</v>
      </c>
      <c r="W19" s="13">
        <f t="shared" si="1"/>
        <v>0</v>
      </c>
      <c r="X19" s="13"/>
      <c r="Y19" s="13"/>
      <c r="Z19" s="14">
        <v>58.667999999999999</v>
      </c>
      <c r="AA19" s="14"/>
      <c r="AB19" s="14">
        <v>55.021000000000001</v>
      </c>
      <c r="AC19" s="14"/>
      <c r="AD19" s="14">
        <v>52.642000000000003</v>
      </c>
      <c r="AE19" s="14"/>
      <c r="AF19" s="13">
        <f t="shared" si="2"/>
        <v>166.33099999999999</v>
      </c>
      <c r="AG19" s="13">
        <f t="shared" si="2"/>
        <v>0</v>
      </c>
      <c r="AH19" s="13"/>
      <c r="AI19" s="13"/>
      <c r="AJ19" s="14">
        <v>160.21700000000001</v>
      </c>
      <c r="AK19" s="14">
        <v>0.67100000000000004</v>
      </c>
      <c r="AL19" s="14">
        <v>142.37799999999999</v>
      </c>
      <c r="AM19" s="14">
        <v>0.75800000000000001</v>
      </c>
      <c r="AN19" s="14">
        <v>141.24600000000001</v>
      </c>
      <c r="AO19" s="14">
        <v>0.191</v>
      </c>
      <c r="AP19" s="13">
        <f t="shared" si="3"/>
        <v>443.84100000000001</v>
      </c>
      <c r="AQ19" s="13">
        <f t="shared" si="3"/>
        <v>1.62</v>
      </c>
      <c r="AR19" s="14"/>
      <c r="AS19" s="14"/>
      <c r="AT19" s="14"/>
      <c r="AU19" s="24">
        <v>0</v>
      </c>
      <c r="AV19" s="24">
        <v>56.8</v>
      </c>
      <c r="AW19" s="24">
        <v>0.22</v>
      </c>
      <c r="AX19" s="24">
        <v>0</v>
      </c>
      <c r="AY19" s="24">
        <v>46.66</v>
      </c>
      <c r="AZ19" s="24">
        <v>0.22</v>
      </c>
      <c r="BA19" s="24">
        <v>0</v>
      </c>
      <c r="BB19" s="24">
        <v>50.77</v>
      </c>
      <c r="BC19" s="24">
        <v>0.22</v>
      </c>
      <c r="BD19" s="13">
        <f t="shared" si="7"/>
        <v>0</v>
      </c>
      <c r="BE19" s="13">
        <f t="shared" si="4"/>
        <v>154.22999999999999</v>
      </c>
      <c r="BF19" s="13">
        <f t="shared" si="4"/>
        <v>0.66</v>
      </c>
      <c r="BG19" s="14"/>
      <c r="BH19" s="14"/>
      <c r="BI19" s="24">
        <v>844.29</v>
      </c>
      <c r="BJ19" s="24">
        <v>0</v>
      </c>
      <c r="BK19" s="24">
        <v>733.11</v>
      </c>
      <c r="BL19" s="24">
        <v>-0.78</v>
      </c>
      <c r="BM19" s="24">
        <v>834.95</v>
      </c>
      <c r="BN19" s="24">
        <v>1.1499999999999999</v>
      </c>
      <c r="BO19" s="13">
        <f t="shared" si="5"/>
        <v>2412.3500000000004</v>
      </c>
      <c r="BP19" s="13">
        <f t="shared" si="5"/>
        <v>0.36999999999999988</v>
      </c>
      <c r="BR19" s="7">
        <v>0</v>
      </c>
      <c r="BS19" s="7">
        <v>105.94999999999999</v>
      </c>
      <c r="BT19" s="7">
        <v>0.49</v>
      </c>
      <c r="BU19" s="25">
        <f t="shared" si="8"/>
        <v>48.45</v>
      </c>
      <c r="BV19" s="26">
        <f t="shared" si="9"/>
        <v>0.45518602029312299</v>
      </c>
    </row>
    <row r="20" spans="1:74" s="7" customFormat="1" x14ac:dyDescent="0.2">
      <c r="A20" s="10">
        <f t="shared" si="6"/>
        <v>13</v>
      </c>
      <c r="B20" s="11" t="s">
        <v>32</v>
      </c>
      <c r="C20" s="12" t="s">
        <v>20</v>
      </c>
      <c r="D20" s="13"/>
      <c r="E20" s="13"/>
      <c r="F20" s="14">
        <v>13025.910000000002</v>
      </c>
      <c r="G20" s="14">
        <v>4.3410000000000082</v>
      </c>
      <c r="H20" s="14">
        <v>12296.304</v>
      </c>
      <c r="I20" s="14">
        <v>95</v>
      </c>
      <c r="J20" s="14">
        <v>11424.59</v>
      </c>
      <c r="K20" s="14">
        <v>94.485000000000014</v>
      </c>
      <c r="L20" s="13">
        <f t="shared" si="0"/>
        <v>36746.804000000004</v>
      </c>
      <c r="M20" s="13">
        <f t="shared" si="0"/>
        <v>193.82600000000002</v>
      </c>
      <c r="N20" s="13"/>
      <c r="O20" s="13"/>
      <c r="P20" s="14">
        <v>239.41</v>
      </c>
      <c r="Q20" s="14"/>
      <c r="R20" s="14">
        <v>156.18</v>
      </c>
      <c r="S20" s="14"/>
      <c r="T20" s="14">
        <v>146.35</v>
      </c>
      <c r="U20" s="14"/>
      <c r="V20" s="13">
        <f t="shared" si="1"/>
        <v>541.94000000000005</v>
      </c>
      <c r="W20" s="13">
        <f t="shared" si="1"/>
        <v>0</v>
      </c>
      <c r="X20" s="13"/>
      <c r="Y20" s="13"/>
      <c r="Z20" s="14">
        <v>157.672</v>
      </c>
      <c r="AA20" s="14"/>
      <c r="AB20" s="14">
        <v>185.458</v>
      </c>
      <c r="AC20" s="14">
        <v>2.5000000000000001E-2</v>
      </c>
      <c r="AD20" s="14">
        <v>197.727</v>
      </c>
      <c r="AE20" s="14"/>
      <c r="AF20" s="13">
        <f t="shared" si="2"/>
        <v>540.85699999999997</v>
      </c>
      <c r="AG20" s="13">
        <f t="shared" si="2"/>
        <v>2.5000000000000001E-2</v>
      </c>
      <c r="AH20" s="13"/>
      <c r="AI20" s="13"/>
      <c r="AJ20" s="14">
        <v>1405.8389999999999</v>
      </c>
      <c r="AK20" s="14">
        <v>30.989000000000001</v>
      </c>
      <c r="AL20" s="14">
        <v>813.03300000000002</v>
      </c>
      <c r="AM20" s="14">
        <v>30.882000000000001</v>
      </c>
      <c r="AN20" s="14">
        <v>1022.2089999999999</v>
      </c>
      <c r="AO20" s="14">
        <v>31.036000000000001</v>
      </c>
      <c r="AP20" s="13">
        <f t="shared" si="3"/>
        <v>3241.0809999999997</v>
      </c>
      <c r="AQ20" s="13">
        <f t="shared" si="3"/>
        <v>92.907000000000011</v>
      </c>
      <c r="AR20" s="14"/>
      <c r="AS20" s="14"/>
      <c r="AT20" s="14"/>
      <c r="AU20" s="24">
        <v>146.44999999999999</v>
      </c>
      <c r="AV20" s="24">
        <v>877.56</v>
      </c>
      <c r="AW20" s="24">
        <v>-6.7</v>
      </c>
      <c r="AX20" s="24">
        <v>109.8</v>
      </c>
      <c r="AY20" s="24">
        <v>908.6</v>
      </c>
      <c r="AZ20" s="24">
        <v>6.36</v>
      </c>
      <c r="BA20" s="24">
        <v>77.040000000000006</v>
      </c>
      <c r="BB20" s="24">
        <v>935.5</v>
      </c>
      <c r="BC20" s="24">
        <v>11.24</v>
      </c>
      <c r="BD20" s="13">
        <f t="shared" si="7"/>
        <v>333.29</v>
      </c>
      <c r="BE20" s="13">
        <f t="shared" si="4"/>
        <v>2721.66</v>
      </c>
      <c r="BF20" s="13">
        <f t="shared" si="4"/>
        <v>10.9</v>
      </c>
      <c r="BG20" s="14"/>
      <c r="BH20" s="14"/>
      <c r="BI20" s="24">
        <v>18364.890000000003</v>
      </c>
      <c r="BJ20" s="24">
        <v>44.03</v>
      </c>
      <c r="BK20" s="24">
        <v>20749.13</v>
      </c>
      <c r="BL20" s="24">
        <v>40.200000000000003</v>
      </c>
      <c r="BM20" s="24">
        <v>18315.829999999998</v>
      </c>
      <c r="BN20" s="24">
        <v>5.92</v>
      </c>
      <c r="BO20" s="13">
        <f t="shared" si="5"/>
        <v>57429.850000000006</v>
      </c>
      <c r="BP20" s="13">
        <f t="shared" si="5"/>
        <v>90.15</v>
      </c>
      <c r="BR20" s="7">
        <v>1910.21</v>
      </c>
      <c r="BS20" s="7">
        <v>499.66999999999996</v>
      </c>
      <c r="BT20" s="7">
        <v>54.330000000000005</v>
      </c>
      <c r="BU20" s="25">
        <f t="shared" si="8"/>
        <v>601.63999999999987</v>
      </c>
      <c r="BV20" s="26">
        <f t="shared" si="9"/>
        <v>0.24415126957523905</v>
      </c>
    </row>
    <row r="21" spans="1:74" s="7" customFormat="1" x14ac:dyDescent="0.2">
      <c r="A21" s="10">
        <f t="shared" si="6"/>
        <v>14</v>
      </c>
      <c r="B21" s="11" t="s">
        <v>33</v>
      </c>
      <c r="C21" s="12" t="s">
        <v>20</v>
      </c>
      <c r="D21" s="13"/>
      <c r="E21" s="13"/>
      <c r="F21" s="14">
        <v>3763.567</v>
      </c>
      <c r="G21" s="14">
        <v>192.934</v>
      </c>
      <c r="H21" s="14">
        <v>3631.355</v>
      </c>
      <c r="I21" s="14">
        <v>168.14500000000001</v>
      </c>
      <c r="J21" s="14">
        <v>3495.3019999999997</v>
      </c>
      <c r="K21" s="14">
        <v>156.09899999999999</v>
      </c>
      <c r="L21" s="13">
        <f t="shared" si="0"/>
        <v>10890.224</v>
      </c>
      <c r="M21" s="13">
        <f t="shared" si="0"/>
        <v>517.178</v>
      </c>
      <c r="N21" s="13"/>
      <c r="O21" s="13"/>
      <c r="P21" s="14">
        <v>16.510999999999999</v>
      </c>
      <c r="Q21" s="14"/>
      <c r="R21" s="14">
        <v>17.245999999999999</v>
      </c>
      <c r="S21" s="14"/>
      <c r="T21" s="14">
        <v>17.084</v>
      </c>
      <c r="U21" s="14"/>
      <c r="V21" s="13">
        <f t="shared" si="1"/>
        <v>50.840999999999994</v>
      </c>
      <c r="W21" s="13">
        <f t="shared" si="1"/>
        <v>0</v>
      </c>
      <c r="X21" s="13"/>
      <c r="Y21" s="13"/>
      <c r="Z21" s="14">
        <v>238.482</v>
      </c>
      <c r="AA21" s="14"/>
      <c r="AB21" s="14">
        <v>250.709</v>
      </c>
      <c r="AC21" s="14"/>
      <c r="AD21" s="14">
        <v>228.25800000000001</v>
      </c>
      <c r="AE21" s="14"/>
      <c r="AF21" s="13">
        <f t="shared" si="2"/>
        <v>717.44900000000007</v>
      </c>
      <c r="AG21" s="13">
        <f t="shared" si="2"/>
        <v>0</v>
      </c>
      <c r="AH21" s="13"/>
      <c r="AI21" s="13"/>
      <c r="AJ21" s="14">
        <v>456.60199999999998</v>
      </c>
      <c r="AK21" s="14">
        <v>3.7690000000000001</v>
      </c>
      <c r="AL21" s="14">
        <v>430.89699999999999</v>
      </c>
      <c r="AM21" s="14">
        <v>2.024</v>
      </c>
      <c r="AN21" s="14">
        <v>382.05700000000002</v>
      </c>
      <c r="AO21" s="14">
        <v>2.407</v>
      </c>
      <c r="AP21" s="13">
        <f t="shared" si="3"/>
        <v>1269.556</v>
      </c>
      <c r="AQ21" s="13">
        <f t="shared" si="3"/>
        <v>8.1999999999999993</v>
      </c>
      <c r="AR21" s="14"/>
      <c r="AS21" s="14"/>
      <c r="AT21" s="14"/>
      <c r="AU21" s="24">
        <v>33.909999999999997</v>
      </c>
      <c r="AV21" s="24">
        <v>530.08000000000004</v>
      </c>
      <c r="AW21" s="24">
        <v>1.1499999999999999</v>
      </c>
      <c r="AX21" s="24">
        <v>33.479999999999997</v>
      </c>
      <c r="AY21" s="24">
        <v>493.48</v>
      </c>
      <c r="AZ21" s="24">
        <v>1.69</v>
      </c>
      <c r="BA21" s="24">
        <v>28.18</v>
      </c>
      <c r="BB21" s="24">
        <v>485.52</v>
      </c>
      <c r="BC21" s="24">
        <v>1.03</v>
      </c>
      <c r="BD21" s="13">
        <f t="shared" si="7"/>
        <v>95.57</v>
      </c>
      <c r="BE21" s="13">
        <f t="shared" si="4"/>
        <v>1509.08</v>
      </c>
      <c r="BF21" s="13">
        <f t="shared" si="4"/>
        <v>3.87</v>
      </c>
      <c r="BG21" s="14"/>
      <c r="BH21" s="14"/>
      <c r="BI21" s="24">
        <v>2894.67</v>
      </c>
      <c r="BJ21" s="24">
        <v>16.38</v>
      </c>
      <c r="BK21" s="24">
        <v>2710.12</v>
      </c>
      <c r="BL21" s="24">
        <v>13.75</v>
      </c>
      <c r="BM21" s="24">
        <v>2697.85</v>
      </c>
      <c r="BN21" s="24">
        <v>17.39</v>
      </c>
      <c r="BO21" s="13">
        <f t="shared" si="5"/>
        <v>8302.64</v>
      </c>
      <c r="BP21" s="13">
        <f t="shared" si="5"/>
        <v>47.519999999999996</v>
      </c>
      <c r="BR21" s="7">
        <v>1080.96</v>
      </c>
      <c r="BS21" s="7">
        <v>543.14</v>
      </c>
      <c r="BT21" s="7">
        <v>16.84</v>
      </c>
      <c r="BU21" s="25">
        <f t="shared" si="8"/>
        <v>-32.420000000000073</v>
      </c>
      <c r="BV21" s="26">
        <f t="shared" si="9"/>
        <v>-1.9756968566797126E-2</v>
      </c>
    </row>
    <row r="22" spans="1:74" s="7" customFormat="1" x14ac:dyDescent="0.2">
      <c r="A22" s="10">
        <f t="shared" si="6"/>
        <v>15</v>
      </c>
      <c r="B22" s="11" t="s">
        <v>34</v>
      </c>
      <c r="C22" s="12" t="s">
        <v>20</v>
      </c>
      <c r="D22" s="13"/>
      <c r="E22" s="13"/>
      <c r="F22" s="14">
        <v>2249.7640000000001</v>
      </c>
      <c r="G22" s="14">
        <v>4.6319999999999997</v>
      </c>
      <c r="H22" s="14">
        <v>2138.6889999999999</v>
      </c>
      <c r="I22" s="14">
        <v>4.0289999999999999</v>
      </c>
      <c r="J22" s="14">
        <v>2127.3539999999998</v>
      </c>
      <c r="K22" s="14">
        <v>4.056</v>
      </c>
      <c r="L22" s="13">
        <f t="shared" si="0"/>
        <v>6515.8069999999989</v>
      </c>
      <c r="M22" s="13">
        <f t="shared" si="0"/>
        <v>12.716999999999999</v>
      </c>
      <c r="N22" s="13"/>
      <c r="O22" s="13"/>
      <c r="P22" s="14">
        <v>682.26599999999996</v>
      </c>
      <c r="Q22" s="14"/>
      <c r="R22" s="14">
        <v>590.428</v>
      </c>
      <c r="S22" s="14"/>
      <c r="T22" s="14">
        <v>610.30999999999995</v>
      </c>
      <c r="U22" s="14"/>
      <c r="V22" s="13">
        <f t="shared" si="1"/>
        <v>1883.0039999999999</v>
      </c>
      <c r="W22" s="13">
        <f t="shared" si="1"/>
        <v>0</v>
      </c>
      <c r="X22" s="13"/>
      <c r="Y22" s="13"/>
      <c r="Z22" s="14">
        <v>42.195999999999998</v>
      </c>
      <c r="AA22" s="14"/>
      <c r="AB22" s="14">
        <v>40.773000000000003</v>
      </c>
      <c r="AC22" s="14">
        <v>4.1000000000000002E-2</v>
      </c>
      <c r="AD22" s="14">
        <v>38.826000000000001</v>
      </c>
      <c r="AE22" s="14">
        <v>0.189</v>
      </c>
      <c r="AF22" s="13">
        <f t="shared" si="2"/>
        <v>121.79499999999999</v>
      </c>
      <c r="AG22" s="13">
        <f t="shared" si="2"/>
        <v>0.23</v>
      </c>
      <c r="AH22" s="13"/>
      <c r="AI22" s="13"/>
      <c r="AJ22" s="14">
        <v>321.47500000000002</v>
      </c>
      <c r="AK22" s="14">
        <v>3.169</v>
      </c>
      <c r="AL22" s="14">
        <v>318.36</v>
      </c>
      <c r="AM22" s="14">
        <v>2.1419999999999999</v>
      </c>
      <c r="AN22" s="14">
        <v>219.59399999999999</v>
      </c>
      <c r="AO22" s="14">
        <v>1.1559999999999999</v>
      </c>
      <c r="AP22" s="13">
        <f t="shared" si="3"/>
        <v>859.42900000000009</v>
      </c>
      <c r="AQ22" s="13">
        <f t="shared" si="3"/>
        <v>6.4669999999999996</v>
      </c>
      <c r="AR22" s="14"/>
      <c r="AS22" s="14"/>
      <c r="AT22" s="14"/>
      <c r="AU22" s="24">
        <v>76.7</v>
      </c>
      <c r="AV22" s="24">
        <v>579.94000000000005</v>
      </c>
      <c r="AW22" s="24">
        <v>3.06</v>
      </c>
      <c r="AX22" s="24">
        <v>53.04</v>
      </c>
      <c r="AY22" s="24">
        <v>534.35</v>
      </c>
      <c r="AZ22" s="24">
        <v>3.58</v>
      </c>
      <c r="BA22" s="24">
        <v>49.33</v>
      </c>
      <c r="BB22" s="24">
        <v>537.98</v>
      </c>
      <c r="BC22" s="24">
        <v>3.54</v>
      </c>
      <c r="BD22" s="13">
        <f t="shared" si="7"/>
        <v>179.07</v>
      </c>
      <c r="BE22" s="13">
        <f t="shared" si="4"/>
        <v>1652.27</v>
      </c>
      <c r="BF22" s="13">
        <f t="shared" si="4"/>
        <v>10.18</v>
      </c>
      <c r="BG22" s="14"/>
      <c r="BH22" s="14"/>
      <c r="BI22" s="24">
        <v>1004.29</v>
      </c>
      <c r="BJ22" s="24">
        <v>1.55</v>
      </c>
      <c r="BK22" s="24">
        <v>927.21</v>
      </c>
      <c r="BL22" s="24">
        <v>11.6</v>
      </c>
      <c r="BM22" s="24">
        <v>1001.86</v>
      </c>
      <c r="BN22" s="24">
        <v>1.46</v>
      </c>
      <c r="BO22" s="13">
        <f t="shared" si="5"/>
        <v>2933.36</v>
      </c>
      <c r="BP22" s="13">
        <f t="shared" si="5"/>
        <v>14.61</v>
      </c>
      <c r="BR22" s="7">
        <v>1789.2600000000002</v>
      </c>
      <c r="BS22" s="7">
        <v>96.22</v>
      </c>
      <c r="BT22" s="7">
        <v>0</v>
      </c>
      <c r="BU22" s="25">
        <f t="shared" si="8"/>
        <v>-43.960000000000264</v>
      </c>
      <c r="BV22" s="26">
        <f t="shared" si="9"/>
        <v>-2.331501792646979E-2</v>
      </c>
    </row>
    <row r="23" spans="1:74" s="7" customFormat="1" x14ac:dyDescent="0.2">
      <c r="A23" s="10">
        <f t="shared" si="6"/>
        <v>16</v>
      </c>
      <c r="B23" s="11" t="s">
        <v>35</v>
      </c>
      <c r="C23" s="12" t="s">
        <v>20</v>
      </c>
      <c r="D23" s="13"/>
      <c r="E23" s="13"/>
      <c r="F23" s="14">
        <v>717.78300000000002</v>
      </c>
      <c r="G23" s="14">
        <v>11.167</v>
      </c>
      <c r="H23" s="14">
        <v>754.11300000000006</v>
      </c>
      <c r="I23" s="14"/>
      <c r="J23" s="14">
        <v>594.82399999999996</v>
      </c>
      <c r="K23" s="14"/>
      <c r="L23" s="13">
        <f t="shared" si="0"/>
        <v>2066.7200000000003</v>
      </c>
      <c r="M23" s="13">
        <f t="shared" si="0"/>
        <v>11.167</v>
      </c>
      <c r="N23" s="13"/>
      <c r="O23" s="13"/>
      <c r="P23" s="14">
        <v>-5.7690000000000001</v>
      </c>
      <c r="Q23" s="14">
        <v>6.327</v>
      </c>
      <c r="R23" s="14">
        <v>13.268000000000001</v>
      </c>
      <c r="S23" s="14"/>
      <c r="T23" s="14">
        <v>0.66900000000000004</v>
      </c>
      <c r="U23" s="14"/>
      <c r="V23" s="13">
        <f t="shared" si="1"/>
        <v>8.168000000000001</v>
      </c>
      <c r="W23" s="13">
        <f t="shared" si="1"/>
        <v>6.327</v>
      </c>
      <c r="X23" s="13"/>
      <c r="Y23" s="13"/>
      <c r="Z23" s="14">
        <v>63.874000000000002</v>
      </c>
      <c r="AA23" s="14"/>
      <c r="AB23" s="14">
        <v>52.798000000000002</v>
      </c>
      <c r="AC23" s="14"/>
      <c r="AD23" s="14">
        <v>54.29</v>
      </c>
      <c r="AE23" s="14"/>
      <c r="AF23" s="13">
        <f t="shared" si="2"/>
        <v>170.96199999999999</v>
      </c>
      <c r="AG23" s="13">
        <f t="shared" si="2"/>
        <v>0</v>
      </c>
      <c r="AH23" s="13"/>
      <c r="AI23" s="13"/>
      <c r="AJ23" s="14">
        <v>242.285</v>
      </c>
      <c r="AK23" s="14">
        <v>4.84</v>
      </c>
      <c r="AL23" s="14">
        <v>252.756</v>
      </c>
      <c r="AM23" s="14"/>
      <c r="AN23" s="14">
        <v>216.65700000000001</v>
      </c>
      <c r="AO23" s="14"/>
      <c r="AP23" s="13">
        <f t="shared" si="3"/>
        <v>711.69799999999998</v>
      </c>
      <c r="AQ23" s="13">
        <f t="shared" si="3"/>
        <v>4.84</v>
      </c>
      <c r="AR23" s="14"/>
      <c r="AS23" s="14"/>
      <c r="AT23" s="14"/>
      <c r="AU23" s="24">
        <v>89.67</v>
      </c>
      <c r="AV23" s="24">
        <v>145.53</v>
      </c>
      <c r="AW23" s="24">
        <v>0</v>
      </c>
      <c r="AX23" s="24">
        <v>103.47</v>
      </c>
      <c r="AY23" s="24">
        <v>148.24</v>
      </c>
      <c r="AZ23" s="24">
        <v>0</v>
      </c>
      <c r="BA23" s="24">
        <v>67.069999999999993</v>
      </c>
      <c r="BB23" s="24">
        <v>143.85</v>
      </c>
      <c r="BC23" s="24">
        <v>0</v>
      </c>
      <c r="BD23" s="13">
        <f t="shared" si="7"/>
        <v>260.20999999999998</v>
      </c>
      <c r="BE23" s="13">
        <f t="shared" si="4"/>
        <v>437.62</v>
      </c>
      <c r="BF23" s="13">
        <f t="shared" si="4"/>
        <v>0</v>
      </c>
      <c r="BG23" s="14"/>
      <c r="BH23" s="14"/>
      <c r="BI23" s="24">
        <v>1219.51</v>
      </c>
      <c r="BJ23" s="24">
        <v>-0.78</v>
      </c>
      <c r="BK23" s="24">
        <v>1290.8</v>
      </c>
      <c r="BL23" s="24">
        <v>-0.16</v>
      </c>
      <c r="BM23" s="24">
        <v>1157.92</v>
      </c>
      <c r="BN23" s="24">
        <v>0.45</v>
      </c>
      <c r="BO23" s="13">
        <f t="shared" si="5"/>
        <v>3668.23</v>
      </c>
      <c r="BP23" s="13">
        <f t="shared" si="5"/>
        <v>-0.49000000000000005</v>
      </c>
      <c r="BR23" s="7">
        <v>380.45999999999992</v>
      </c>
      <c r="BS23" s="7">
        <v>292.99</v>
      </c>
      <c r="BT23" s="7">
        <v>0.37</v>
      </c>
      <c r="BU23" s="25">
        <f t="shared" si="8"/>
        <v>24.009999999999991</v>
      </c>
      <c r="BV23" s="26">
        <f t="shared" si="9"/>
        <v>3.5632661541657999E-2</v>
      </c>
    </row>
    <row r="24" spans="1:74" s="7" customFormat="1" x14ac:dyDescent="0.2">
      <c r="A24" s="10">
        <f t="shared" si="6"/>
        <v>17</v>
      </c>
      <c r="B24" s="11" t="s">
        <v>36</v>
      </c>
      <c r="C24" s="12" t="s">
        <v>20</v>
      </c>
      <c r="D24" s="13"/>
      <c r="E24" s="13"/>
      <c r="F24" s="14">
        <v>1594.268</v>
      </c>
      <c r="G24" s="14">
        <v>2.5640000000000001</v>
      </c>
      <c r="H24" s="14">
        <v>1682.16</v>
      </c>
      <c r="I24" s="14">
        <v>2.5219999999999998</v>
      </c>
      <c r="J24" s="14">
        <v>1469.2370000000001</v>
      </c>
      <c r="K24" s="14">
        <v>2.2930000000000001</v>
      </c>
      <c r="L24" s="13">
        <f t="shared" si="0"/>
        <v>4745.665</v>
      </c>
      <c r="M24" s="13">
        <f t="shared" si="0"/>
        <v>7.3790000000000004</v>
      </c>
      <c r="N24" s="13"/>
      <c r="O24" s="13"/>
      <c r="P24" s="14">
        <v>4.9320000000000004</v>
      </c>
      <c r="Q24" s="14"/>
      <c r="R24" s="14">
        <v>6.21</v>
      </c>
      <c r="S24" s="14"/>
      <c r="T24" s="14">
        <v>8.6069999999999993</v>
      </c>
      <c r="U24" s="14"/>
      <c r="V24" s="13">
        <f t="shared" si="1"/>
        <v>19.748999999999999</v>
      </c>
      <c r="W24" s="13">
        <f t="shared" si="1"/>
        <v>0</v>
      </c>
      <c r="X24" s="13"/>
      <c r="Y24" s="13"/>
      <c r="Z24" s="14">
        <v>48.515999999999998</v>
      </c>
      <c r="AA24" s="14"/>
      <c r="AB24" s="14">
        <v>78.766999999999996</v>
      </c>
      <c r="AC24" s="14"/>
      <c r="AD24" s="14">
        <v>49.524000000000001</v>
      </c>
      <c r="AE24" s="14"/>
      <c r="AF24" s="13">
        <f t="shared" si="2"/>
        <v>176.80699999999999</v>
      </c>
      <c r="AG24" s="13">
        <f t="shared" si="2"/>
        <v>0</v>
      </c>
      <c r="AH24" s="13"/>
      <c r="AI24" s="13"/>
      <c r="AJ24" s="14">
        <v>351.04700000000003</v>
      </c>
      <c r="AK24" s="14">
        <v>0.23699999999999999</v>
      </c>
      <c r="AL24" s="14">
        <v>364.00400000000002</v>
      </c>
      <c r="AM24" s="14">
        <v>0.14399999999999999</v>
      </c>
      <c r="AN24" s="14">
        <v>271.23500000000001</v>
      </c>
      <c r="AO24" s="14">
        <v>2.0590000000000002</v>
      </c>
      <c r="AP24" s="13">
        <f t="shared" si="3"/>
        <v>986.28600000000006</v>
      </c>
      <c r="AQ24" s="13">
        <f t="shared" si="3"/>
        <v>2.4400000000000004</v>
      </c>
      <c r="AR24" s="14"/>
      <c r="AS24" s="14"/>
      <c r="AT24" s="14"/>
      <c r="AU24" s="24">
        <v>5.14</v>
      </c>
      <c r="AV24" s="24">
        <v>94.58</v>
      </c>
      <c r="AW24" s="24">
        <v>0.3</v>
      </c>
      <c r="AX24" s="24">
        <v>14.07</v>
      </c>
      <c r="AY24" s="24">
        <v>93.83</v>
      </c>
      <c r="AZ24" s="24">
        <v>0.3</v>
      </c>
      <c r="BA24" s="24">
        <v>3.42</v>
      </c>
      <c r="BB24" s="24">
        <v>95.11</v>
      </c>
      <c r="BC24" s="24">
        <v>0.3</v>
      </c>
      <c r="BD24" s="13">
        <f t="shared" si="7"/>
        <v>22.630000000000003</v>
      </c>
      <c r="BE24" s="13">
        <f t="shared" si="7"/>
        <v>283.52</v>
      </c>
      <c r="BF24" s="13">
        <f t="shared" si="7"/>
        <v>0.89999999999999991</v>
      </c>
      <c r="BG24" s="14"/>
      <c r="BH24" s="14"/>
      <c r="BI24" s="24">
        <v>1556.25</v>
      </c>
      <c r="BJ24" s="24">
        <v>-2.48</v>
      </c>
      <c r="BK24" s="24">
        <v>1452.32</v>
      </c>
      <c r="BL24" s="24">
        <v>-6.2</v>
      </c>
      <c r="BM24" s="24">
        <v>1498.53</v>
      </c>
      <c r="BN24" s="24">
        <v>0.4</v>
      </c>
      <c r="BO24" s="13">
        <f t="shared" ref="BO24:BP37" si="10">BI24+BK24+BM24</f>
        <v>4507.0999999999995</v>
      </c>
      <c r="BP24" s="13">
        <f t="shared" si="10"/>
        <v>-8.2799999999999994</v>
      </c>
      <c r="BR24" s="7">
        <v>130.63</v>
      </c>
      <c r="BS24" s="7">
        <v>64.87</v>
      </c>
      <c r="BT24" s="7">
        <v>5.94</v>
      </c>
      <c r="BU24" s="25">
        <f t="shared" si="8"/>
        <v>105.60999999999996</v>
      </c>
      <c r="BV24" s="26">
        <f t="shared" si="9"/>
        <v>0.52427521842732305</v>
      </c>
    </row>
    <row r="25" spans="1:74" s="7" customFormat="1" x14ac:dyDescent="0.2">
      <c r="A25" s="10">
        <f t="shared" si="6"/>
        <v>18</v>
      </c>
      <c r="B25" s="11" t="s">
        <v>37</v>
      </c>
      <c r="C25" s="12" t="s">
        <v>20</v>
      </c>
      <c r="D25" s="13"/>
      <c r="E25" s="13"/>
      <c r="F25" s="14">
        <v>2937.8420000000001</v>
      </c>
      <c r="G25" s="14">
        <v>6.8230000000000004</v>
      </c>
      <c r="H25" s="14">
        <v>2856.3319999999999</v>
      </c>
      <c r="I25" s="14">
        <v>6.6050000000000004</v>
      </c>
      <c r="J25" s="14">
        <v>2915.9369999999999</v>
      </c>
      <c r="K25" s="14">
        <v>6.835</v>
      </c>
      <c r="L25" s="13">
        <f t="shared" si="0"/>
        <v>8710.1110000000008</v>
      </c>
      <c r="M25" s="13">
        <f t="shared" si="0"/>
        <v>20.263000000000002</v>
      </c>
      <c r="N25" s="13"/>
      <c r="O25" s="13"/>
      <c r="P25" s="14">
        <v>1969.5709999999999</v>
      </c>
      <c r="Q25" s="14"/>
      <c r="R25" s="14">
        <v>1833.0229999999999</v>
      </c>
      <c r="S25" s="14"/>
      <c r="T25" s="14">
        <v>1947.9960000000001</v>
      </c>
      <c r="U25" s="14"/>
      <c r="V25" s="13">
        <f t="shared" si="1"/>
        <v>5750.59</v>
      </c>
      <c r="W25" s="13">
        <f t="shared" si="1"/>
        <v>0</v>
      </c>
      <c r="X25" s="13"/>
      <c r="Y25" s="13"/>
      <c r="Z25" s="14">
        <v>86.754000000000005</v>
      </c>
      <c r="AA25" s="14"/>
      <c r="AB25" s="14">
        <v>118.509</v>
      </c>
      <c r="AC25" s="14"/>
      <c r="AD25" s="14">
        <v>97.613</v>
      </c>
      <c r="AE25" s="14"/>
      <c r="AF25" s="13">
        <f t="shared" si="2"/>
        <v>302.87599999999998</v>
      </c>
      <c r="AG25" s="13">
        <f t="shared" si="2"/>
        <v>0</v>
      </c>
      <c r="AH25" s="13"/>
      <c r="AI25" s="13"/>
      <c r="AJ25" s="14">
        <v>304.45800000000003</v>
      </c>
      <c r="AK25" s="14">
        <v>6.8209999999999997</v>
      </c>
      <c r="AL25" s="14">
        <v>287.34300000000002</v>
      </c>
      <c r="AM25" s="14">
        <v>6.5910000000000002</v>
      </c>
      <c r="AN25" s="14">
        <v>279.303</v>
      </c>
      <c r="AO25" s="14">
        <v>6.819</v>
      </c>
      <c r="AP25" s="13">
        <f t="shared" si="3"/>
        <v>871.10400000000004</v>
      </c>
      <c r="AQ25" s="13">
        <f t="shared" si="3"/>
        <v>20.230999999999998</v>
      </c>
      <c r="AR25" s="14"/>
      <c r="AS25" s="14"/>
      <c r="AT25" s="14"/>
      <c r="AU25" s="24">
        <v>112.23</v>
      </c>
      <c r="AV25" s="24">
        <v>242.75</v>
      </c>
      <c r="AW25" s="24">
        <v>0</v>
      </c>
      <c r="AX25" s="24">
        <v>71.53</v>
      </c>
      <c r="AY25" s="24">
        <v>244.54</v>
      </c>
      <c r="AZ25" s="24">
        <v>0</v>
      </c>
      <c r="BA25" s="24">
        <v>70.88</v>
      </c>
      <c r="BB25" s="24">
        <v>275.95999999999998</v>
      </c>
      <c r="BC25" s="24">
        <v>0</v>
      </c>
      <c r="BD25" s="13">
        <f t="shared" si="7"/>
        <v>254.64</v>
      </c>
      <c r="BE25" s="13">
        <f t="shared" si="7"/>
        <v>763.25</v>
      </c>
      <c r="BF25" s="13">
        <f t="shared" si="7"/>
        <v>0</v>
      </c>
      <c r="BG25" s="14"/>
      <c r="BH25" s="14"/>
      <c r="BI25" s="24">
        <v>1240.0999999999999</v>
      </c>
      <c r="BJ25" s="24">
        <v>-1.07</v>
      </c>
      <c r="BK25" s="24">
        <v>1174.55</v>
      </c>
      <c r="BL25" s="24">
        <v>0</v>
      </c>
      <c r="BM25" s="24">
        <v>1177.08</v>
      </c>
      <c r="BN25" s="24">
        <v>0.26</v>
      </c>
      <c r="BO25" s="13">
        <f t="shared" si="10"/>
        <v>3591.7299999999996</v>
      </c>
      <c r="BP25" s="13">
        <f t="shared" si="10"/>
        <v>-0.81</v>
      </c>
      <c r="BR25" s="7">
        <v>419.77000000000004</v>
      </c>
      <c r="BS25" s="7">
        <v>412.58</v>
      </c>
      <c r="BT25" s="7">
        <v>6.9599999999999991</v>
      </c>
      <c r="BU25" s="25">
        <f t="shared" si="8"/>
        <v>178.57999999999993</v>
      </c>
      <c r="BV25" s="26">
        <f t="shared" si="9"/>
        <v>0.2127700134634401</v>
      </c>
    </row>
    <row r="26" spans="1:74" s="7" customFormat="1" x14ac:dyDescent="0.2">
      <c r="A26" s="10">
        <f t="shared" si="6"/>
        <v>19</v>
      </c>
      <c r="B26" s="11" t="s">
        <v>38</v>
      </c>
      <c r="C26" s="12" t="s">
        <v>20</v>
      </c>
      <c r="D26" s="13"/>
      <c r="E26" s="13"/>
      <c r="F26" s="14">
        <v>620.84100000000001</v>
      </c>
      <c r="G26" s="14">
        <v>0.67</v>
      </c>
      <c r="H26" s="14">
        <v>667.91099999999994</v>
      </c>
      <c r="I26" s="14">
        <v>7.7649999999999997</v>
      </c>
      <c r="J26" s="14">
        <v>842.48900000000003</v>
      </c>
      <c r="K26" s="14">
        <v>0.67</v>
      </c>
      <c r="L26" s="13">
        <f t="shared" si="0"/>
        <v>2131.241</v>
      </c>
      <c r="M26" s="13">
        <f t="shared" si="0"/>
        <v>9.1050000000000004</v>
      </c>
      <c r="N26" s="13"/>
      <c r="O26" s="13"/>
      <c r="P26" s="14">
        <v>2.97</v>
      </c>
      <c r="Q26" s="14"/>
      <c r="R26" s="14">
        <v>3.2370000000000001</v>
      </c>
      <c r="S26" s="14"/>
      <c r="T26" s="14">
        <v>3.085</v>
      </c>
      <c r="U26" s="14"/>
      <c r="V26" s="13">
        <f t="shared" si="1"/>
        <v>9.2920000000000016</v>
      </c>
      <c r="W26" s="13">
        <f t="shared" si="1"/>
        <v>0</v>
      </c>
      <c r="X26" s="13"/>
      <c r="Y26" s="13"/>
      <c r="Z26" s="14">
        <v>39.984999999999999</v>
      </c>
      <c r="AA26" s="14">
        <v>0.67</v>
      </c>
      <c r="AB26" s="14">
        <v>26.425999999999998</v>
      </c>
      <c r="AC26" s="14">
        <v>0.67</v>
      </c>
      <c r="AD26" s="14">
        <v>23.173999999999999</v>
      </c>
      <c r="AE26" s="14">
        <v>0.67</v>
      </c>
      <c r="AF26" s="13">
        <f t="shared" si="2"/>
        <v>89.585000000000008</v>
      </c>
      <c r="AG26" s="13">
        <f t="shared" si="2"/>
        <v>2.0100000000000002</v>
      </c>
      <c r="AH26" s="13"/>
      <c r="AI26" s="13"/>
      <c r="AJ26" s="14">
        <v>183.982</v>
      </c>
      <c r="AK26" s="14"/>
      <c r="AL26" s="14">
        <v>186.065</v>
      </c>
      <c r="AM26" s="14">
        <v>7.0949999999999998</v>
      </c>
      <c r="AN26" s="14">
        <v>149.452</v>
      </c>
      <c r="AO26" s="14"/>
      <c r="AP26" s="13">
        <f t="shared" si="3"/>
        <v>519.49900000000002</v>
      </c>
      <c r="AQ26" s="13">
        <f t="shared" si="3"/>
        <v>7.0949999999999998</v>
      </c>
      <c r="AR26" s="14"/>
      <c r="AS26" s="14"/>
      <c r="AT26" s="14"/>
      <c r="AU26" s="24">
        <v>44.2</v>
      </c>
      <c r="AV26" s="24">
        <v>44.88</v>
      </c>
      <c r="AW26" s="24">
        <v>0.34</v>
      </c>
      <c r="AX26" s="24">
        <v>40.54</v>
      </c>
      <c r="AY26" s="24">
        <v>71.319999999999993</v>
      </c>
      <c r="AZ26" s="24">
        <v>0.16</v>
      </c>
      <c r="BA26" s="24">
        <v>23.51</v>
      </c>
      <c r="BB26" s="24">
        <v>42.64</v>
      </c>
      <c r="BC26" s="24">
        <v>0.56000000000000005</v>
      </c>
      <c r="BD26" s="13">
        <f t="shared" si="7"/>
        <v>108.25000000000001</v>
      </c>
      <c r="BE26" s="13">
        <f t="shared" si="7"/>
        <v>158.83999999999997</v>
      </c>
      <c r="BF26" s="13">
        <f t="shared" si="7"/>
        <v>1.06</v>
      </c>
      <c r="BG26" s="14"/>
      <c r="BH26" s="14"/>
      <c r="BI26" s="24">
        <v>760.31</v>
      </c>
      <c r="BJ26" s="24">
        <v>0.9</v>
      </c>
      <c r="BK26" s="24">
        <v>739.11</v>
      </c>
      <c r="BL26" s="24">
        <v>0.9</v>
      </c>
      <c r="BM26" s="24">
        <v>698.81</v>
      </c>
      <c r="BN26" s="24">
        <v>0.9</v>
      </c>
      <c r="BO26" s="13">
        <f t="shared" si="10"/>
        <v>2198.23</v>
      </c>
      <c r="BP26" s="13">
        <f t="shared" si="10"/>
        <v>2.7</v>
      </c>
      <c r="BR26" s="7">
        <v>146.66000000000003</v>
      </c>
      <c r="BS26" s="7">
        <v>13.5</v>
      </c>
      <c r="BT26" s="7">
        <v>13.629999999999999</v>
      </c>
      <c r="BU26" s="25">
        <f t="shared" si="8"/>
        <v>94.359999999999957</v>
      </c>
      <c r="BV26" s="26">
        <f t="shared" si="9"/>
        <v>0.54295414005408793</v>
      </c>
    </row>
    <row r="27" spans="1:74" s="7" customFormat="1" x14ac:dyDescent="0.2">
      <c r="A27" s="10">
        <f t="shared" si="6"/>
        <v>20</v>
      </c>
      <c r="B27" s="11" t="s">
        <v>39</v>
      </c>
      <c r="C27" s="12" t="s">
        <v>20</v>
      </c>
      <c r="D27" s="13"/>
      <c r="E27" s="13"/>
      <c r="F27" s="14">
        <v>638.72199999999998</v>
      </c>
      <c r="G27" s="14">
        <v>17.916</v>
      </c>
      <c r="H27" s="14">
        <v>634.51400000000001</v>
      </c>
      <c r="I27" s="14">
        <v>1.8420000000000001</v>
      </c>
      <c r="J27" s="14">
        <v>656.10199999999998</v>
      </c>
      <c r="K27" s="14">
        <v>5.1159999999999997</v>
      </c>
      <c r="L27" s="13">
        <f t="shared" si="0"/>
        <v>1929.3379999999997</v>
      </c>
      <c r="M27" s="13">
        <f t="shared" si="0"/>
        <v>24.873999999999999</v>
      </c>
      <c r="N27" s="13"/>
      <c r="O27" s="13"/>
      <c r="P27" s="14">
        <v>0.35799999999999998</v>
      </c>
      <c r="Q27" s="14"/>
      <c r="R27" s="14">
        <v>0.51900000000000002</v>
      </c>
      <c r="S27" s="14"/>
      <c r="T27" s="14">
        <v>0.52300000000000002</v>
      </c>
      <c r="U27" s="14"/>
      <c r="V27" s="13">
        <f t="shared" si="1"/>
        <v>1.4</v>
      </c>
      <c r="W27" s="13">
        <f t="shared" si="1"/>
        <v>0</v>
      </c>
      <c r="X27" s="13"/>
      <c r="Y27" s="13"/>
      <c r="Z27" s="14">
        <v>41.058999999999997</v>
      </c>
      <c r="AA27" s="14"/>
      <c r="AB27" s="14">
        <v>43.648000000000003</v>
      </c>
      <c r="AC27" s="14"/>
      <c r="AD27" s="14">
        <v>48.915999999999997</v>
      </c>
      <c r="AE27" s="14"/>
      <c r="AF27" s="13">
        <f t="shared" si="2"/>
        <v>133.62299999999999</v>
      </c>
      <c r="AG27" s="13">
        <f t="shared" si="2"/>
        <v>0</v>
      </c>
      <c r="AH27" s="13"/>
      <c r="AI27" s="13"/>
      <c r="AJ27" s="14">
        <v>118.28100000000001</v>
      </c>
      <c r="AK27" s="14">
        <v>17.3</v>
      </c>
      <c r="AL27" s="14">
        <v>93.206000000000003</v>
      </c>
      <c r="AM27" s="14">
        <v>1.8420000000000001</v>
      </c>
      <c r="AN27" s="14">
        <v>108.619</v>
      </c>
      <c r="AO27" s="14">
        <v>4.665</v>
      </c>
      <c r="AP27" s="13">
        <f t="shared" si="3"/>
        <v>320.10599999999999</v>
      </c>
      <c r="AQ27" s="13">
        <f t="shared" si="3"/>
        <v>23.806999999999999</v>
      </c>
      <c r="AR27" s="14"/>
      <c r="AS27" s="14"/>
      <c r="AT27" s="14"/>
      <c r="AU27" s="24">
        <v>1.74</v>
      </c>
      <c r="AV27" s="24">
        <v>70.489999999999995</v>
      </c>
      <c r="AW27" s="24">
        <v>0.51</v>
      </c>
      <c r="AX27" s="24">
        <v>1.69</v>
      </c>
      <c r="AY27" s="24">
        <v>68.72</v>
      </c>
      <c r="AZ27" s="24">
        <v>0.13</v>
      </c>
      <c r="BA27" s="24">
        <v>1.48</v>
      </c>
      <c r="BB27" s="24">
        <v>63.62</v>
      </c>
      <c r="BC27" s="24">
        <v>0.13</v>
      </c>
      <c r="BD27" s="13">
        <f t="shared" si="7"/>
        <v>4.91</v>
      </c>
      <c r="BE27" s="13">
        <f t="shared" si="7"/>
        <v>202.82999999999998</v>
      </c>
      <c r="BF27" s="13">
        <f t="shared" si="7"/>
        <v>0.77</v>
      </c>
      <c r="BG27" s="14"/>
      <c r="BH27" s="14"/>
      <c r="BI27" s="24">
        <v>641.27</v>
      </c>
      <c r="BJ27" s="24">
        <v>-3</v>
      </c>
      <c r="BK27" s="24">
        <v>503.93</v>
      </c>
      <c r="BL27" s="24">
        <v>0</v>
      </c>
      <c r="BM27" s="24">
        <v>605.12</v>
      </c>
      <c r="BN27" s="24">
        <v>0.08</v>
      </c>
      <c r="BO27" s="13">
        <f t="shared" si="10"/>
        <v>1750.3200000000002</v>
      </c>
      <c r="BP27" s="13">
        <f t="shared" si="10"/>
        <v>-2.92</v>
      </c>
      <c r="BR27" s="7">
        <v>0</v>
      </c>
      <c r="BS27" s="7">
        <v>187.99</v>
      </c>
      <c r="BT27" s="7">
        <v>0.18</v>
      </c>
      <c r="BU27" s="25">
        <f t="shared" si="8"/>
        <v>20.339999999999975</v>
      </c>
      <c r="BV27" s="26">
        <f t="shared" si="9"/>
        <v>0.1080937450178029</v>
      </c>
    </row>
    <row r="28" spans="1:74" s="7" customFormat="1" x14ac:dyDescent="0.2">
      <c r="A28" s="10">
        <f t="shared" si="6"/>
        <v>21</v>
      </c>
      <c r="B28" s="11" t="s">
        <v>40</v>
      </c>
      <c r="C28" s="12" t="s">
        <v>20</v>
      </c>
      <c r="D28" s="13"/>
      <c r="E28" s="13"/>
      <c r="F28" s="14">
        <v>2529.424</v>
      </c>
      <c r="G28" s="14">
        <v>36.113</v>
      </c>
      <c r="H28" s="14">
        <v>3004.6849999999999</v>
      </c>
      <c r="I28" s="14">
        <v>28.097999999999999</v>
      </c>
      <c r="J28" s="14">
        <v>2843.1590000000001</v>
      </c>
      <c r="K28" s="14">
        <v>38.031999999999996</v>
      </c>
      <c r="L28" s="13">
        <f t="shared" si="0"/>
        <v>8377.268</v>
      </c>
      <c r="M28" s="13">
        <f t="shared" si="0"/>
        <v>102.24299999999999</v>
      </c>
      <c r="N28" s="13"/>
      <c r="O28" s="13"/>
      <c r="P28" s="14">
        <v>5.194</v>
      </c>
      <c r="Q28" s="14"/>
      <c r="R28" s="14">
        <v>6.1470000000000002</v>
      </c>
      <c r="S28" s="14"/>
      <c r="T28" s="14">
        <v>5.6740000000000004</v>
      </c>
      <c r="U28" s="14"/>
      <c r="V28" s="13">
        <f t="shared" si="1"/>
        <v>17.015000000000001</v>
      </c>
      <c r="W28" s="13">
        <f t="shared" si="1"/>
        <v>0</v>
      </c>
      <c r="X28" s="13"/>
      <c r="Y28" s="13"/>
      <c r="Z28" s="14">
        <v>129.67599999999999</v>
      </c>
      <c r="AA28" s="14">
        <v>0.69699999999999995</v>
      </c>
      <c r="AB28" s="14">
        <v>127.739</v>
      </c>
      <c r="AC28" s="14"/>
      <c r="AD28" s="14">
        <v>116.351</v>
      </c>
      <c r="AE28" s="14"/>
      <c r="AF28" s="13">
        <f t="shared" si="2"/>
        <v>373.76599999999996</v>
      </c>
      <c r="AG28" s="13">
        <f t="shared" si="2"/>
        <v>0.69699999999999995</v>
      </c>
      <c r="AH28" s="13"/>
      <c r="AI28" s="13"/>
      <c r="AJ28" s="14">
        <v>436.68</v>
      </c>
      <c r="AK28" s="14">
        <v>5.024</v>
      </c>
      <c r="AL28" s="14">
        <v>558.05799999999999</v>
      </c>
      <c r="AM28" s="14">
        <v>6.1269999999999998</v>
      </c>
      <c r="AN28" s="14">
        <v>487.47899999999998</v>
      </c>
      <c r="AO28" s="14">
        <v>7.7039999999999997</v>
      </c>
      <c r="AP28" s="13">
        <f t="shared" si="3"/>
        <v>1482.2170000000001</v>
      </c>
      <c r="AQ28" s="13">
        <f t="shared" si="3"/>
        <v>18.855</v>
      </c>
      <c r="AR28" s="14"/>
      <c r="AS28" s="14"/>
      <c r="AT28" s="14"/>
      <c r="AU28" s="24">
        <v>90.38</v>
      </c>
      <c r="AV28" s="24">
        <v>283.67</v>
      </c>
      <c r="AW28" s="24">
        <v>2.12</v>
      </c>
      <c r="AX28" s="24">
        <v>73.510000000000005</v>
      </c>
      <c r="AY28" s="24">
        <v>275.66000000000003</v>
      </c>
      <c r="AZ28" s="24">
        <v>0.46</v>
      </c>
      <c r="BA28" s="24">
        <v>57.71</v>
      </c>
      <c r="BB28" s="24">
        <v>304</v>
      </c>
      <c r="BC28" s="24">
        <v>0.28000000000000003</v>
      </c>
      <c r="BD28" s="13">
        <f t="shared" si="7"/>
        <v>221.6</v>
      </c>
      <c r="BE28" s="13">
        <f t="shared" si="7"/>
        <v>863.33</v>
      </c>
      <c r="BF28" s="13">
        <f t="shared" si="7"/>
        <v>2.8600000000000003</v>
      </c>
      <c r="BG28" s="14"/>
      <c r="BH28" s="14"/>
      <c r="BI28" s="24">
        <v>2265.39</v>
      </c>
      <c r="BJ28" s="24">
        <v>-1.54</v>
      </c>
      <c r="BK28" s="24">
        <v>2308.41</v>
      </c>
      <c r="BL28" s="24">
        <v>10.73</v>
      </c>
      <c r="BM28" s="24">
        <v>2210.17</v>
      </c>
      <c r="BN28" s="24">
        <v>-1.4</v>
      </c>
      <c r="BO28" s="13">
        <f t="shared" si="10"/>
        <v>6783.9699999999993</v>
      </c>
      <c r="BP28" s="13">
        <f t="shared" si="10"/>
        <v>7.7900000000000009</v>
      </c>
      <c r="BR28" s="7">
        <v>771.37</v>
      </c>
      <c r="BS28" s="7">
        <v>353.47</v>
      </c>
      <c r="BT28" s="7">
        <v>7.7899999999999991</v>
      </c>
      <c r="BU28" s="25">
        <f t="shared" si="8"/>
        <v>-44.840000000000146</v>
      </c>
      <c r="BV28" s="26">
        <f t="shared" si="9"/>
        <v>-3.9589274520364232E-2</v>
      </c>
    </row>
    <row r="29" spans="1:74" s="7" customFormat="1" x14ac:dyDescent="0.2">
      <c r="A29" s="10">
        <f t="shared" si="6"/>
        <v>22</v>
      </c>
      <c r="B29" s="11" t="s">
        <v>41</v>
      </c>
      <c r="C29" s="12" t="s">
        <v>20</v>
      </c>
      <c r="D29" s="13"/>
      <c r="E29" s="13"/>
      <c r="F29" s="14">
        <v>11468.748</v>
      </c>
      <c r="G29" s="14">
        <v>84.131</v>
      </c>
      <c r="H29" s="14">
        <v>10790.78</v>
      </c>
      <c r="I29" s="14">
        <v>8.2000000000000003E-2</v>
      </c>
      <c r="J29" s="14">
        <v>10869.252</v>
      </c>
      <c r="K29" s="14">
        <v>4.4999999999999998E-2</v>
      </c>
      <c r="L29" s="13">
        <f t="shared" si="0"/>
        <v>33128.78</v>
      </c>
      <c r="M29" s="13">
        <f t="shared" si="0"/>
        <v>84.257999999999996</v>
      </c>
      <c r="N29" s="13"/>
      <c r="O29" s="13"/>
      <c r="P29" s="14">
        <v>232.58</v>
      </c>
      <c r="Q29" s="14">
        <v>3.1659999999999999</v>
      </c>
      <c r="R29" s="14">
        <v>233.55500000000001</v>
      </c>
      <c r="S29" s="14">
        <v>4.2000000000000003E-2</v>
      </c>
      <c r="T29" s="14">
        <v>265.43</v>
      </c>
      <c r="U29" s="14">
        <v>4.4999999999999998E-2</v>
      </c>
      <c r="V29" s="13">
        <f t="shared" si="1"/>
        <v>731.56500000000005</v>
      </c>
      <c r="W29" s="13">
        <f t="shared" si="1"/>
        <v>3.2529999999999997</v>
      </c>
      <c r="X29" s="13"/>
      <c r="Y29" s="13"/>
      <c r="Z29" s="14">
        <v>58.02</v>
      </c>
      <c r="AA29" s="14"/>
      <c r="AB29" s="14">
        <v>60.835000000000001</v>
      </c>
      <c r="AC29" s="14"/>
      <c r="AD29" s="14">
        <v>60.744999999999997</v>
      </c>
      <c r="AE29" s="14"/>
      <c r="AF29" s="13">
        <f t="shared" si="2"/>
        <v>179.6</v>
      </c>
      <c r="AG29" s="13">
        <f t="shared" si="2"/>
        <v>0</v>
      </c>
      <c r="AH29" s="13"/>
      <c r="AI29" s="13"/>
      <c r="AJ29" s="14">
        <v>232.833</v>
      </c>
      <c r="AK29" s="14"/>
      <c r="AL29" s="14">
        <v>227.12</v>
      </c>
      <c r="AM29" s="14"/>
      <c r="AN29" s="14">
        <v>199.85499999999999</v>
      </c>
      <c r="AO29" s="14"/>
      <c r="AP29" s="13">
        <f t="shared" si="3"/>
        <v>659.80799999999999</v>
      </c>
      <c r="AQ29" s="13">
        <f t="shared" si="3"/>
        <v>0</v>
      </c>
      <c r="AR29" s="14"/>
      <c r="AS29" s="14"/>
      <c r="AT29" s="14"/>
      <c r="AU29" s="24">
        <v>122.41</v>
      </c>
      <c r="AV29" s="24">
        <v>79.02</v>
      </c>
      <c r="AW29" s="24">
        <v>0</v>
      </c>
      <c r="AX29" s="24">
        <v>90.68</v>
      </c>
      <c r="AY29" s="24">
        <v>103.46</v>
      </c>
      <c r="AZ29" s="24">
        <v>0</v>
      </c>
      <c r="BA29" s="24">
        <v>58.55</v>
      </c>
      <c r="BB29" s="24">
        <v>124.89</v>
      </c>
      <c r="BC29" s="24">
        <v>0</v>
      </c>
      <c r="BD29" s="13">
        <f t="shared" si="7"/>
        <v>271.64</v>
      </c>
      <c r="BE29" s="13">
        <f t="shared" si="7"/>
        <v>307.37</v>
      </c>
      <c r="BF29" s="13">
        <f t="shared" si="7"/>
        <v>0</v>
      </c>
      <c r="BG29" s="14"/>
      <c r="BH29" s="14"/>
      <c r="BI29" s="24">
        <v>1848.09</v>
      </c>
      <c r="BJ29" s="24">
        <v>-0.6</v>
      </c>
      <c r="BK29" s="24">
        <v>1636.39</v>
      </c>
      <c r="BL29" s="24">
        <v>-1.44</v>
      </c>
      <c r="BM29" s="24">
        <v>1672.18</v>
      </c>
      <c r="BN29" s="24">
        <v>0.18</v>
      </c>
      <c r="BO29" s="13">
        <f t="shared" si="10"/>
        <v>5156.66</v>
      </c>
      <c r="BP29" s="13">
        <f t="shared" si="10"/>
        <v>-1.86</v>
      </c>
      <c r="BR29" s="7">
        <v>513.85</v>
      </c>
      <c r="BS29" s="7">
        <v>32.840000000000003</v>
      </c>
      <c r="BT29" s="7">
        <v>0.57000000000000006</v>
      </c>
      <c r="BU29" s="25">
        <f t="shared" si="8"/>
        <v>31.749999999999886</v>
      </c>
      <c r="BV29" s="26">
        <f t="shared" si="9"/>
        <v>5.8016299382377443E-2</v>
      </c>
    </row>
    <row r="30" spans="1:74" s="7" customFormat="1" x14ac:dyDescent="0.2">
      <c r="A30" s="10">
        <f t="shared" si="6"/>
        <v>23</v>
      </c>
      <c r="B30" s="11" t="s">
        <v>42</v>
      </c>
      <c r="C30" s="12" t="s">
        <v>20</v>
      </c>
      <c r="D30" s="13"/>
      <c r="E30" s="13"/>
      <c r="F30" s="14">
        <v>17308.712</v>
      </c>
      <c r="G30" s="14">
        <v>3.734</v>
      </c>
      <c r="H30" s="14">
        <v>16855.074000000001</v>
      </c>
      <c r="I30" s="14">
        <v>3.2959999999999998</v>
      </c>
      <c r="J30" s="14">
        <v>16168.882</v>
      </c>
      <c r="K30" s="14">
        <v>1.1319999999999999</v>
      </c>
      <c r="L30" s="13">
        <f t="shared" si="0"/>
        <v>50332.667999999998</v>
      </c>
      <c r="M30" s="13">
        <f t="shared" si="0"/>
        <v>8.161999999999999</v>
      </c>
      <c r="N30" s="13"/>
      <c r="O30" s="13"/>
      <c r="P30" s="14">
        <v>1.0760000000000001</v>
      </c>
      <c r="Q30" s="14"/>
      <c r="R30" s="14">
        <v>1.141</v>
      </c>
      <c r="S30" s="14"/>
      <c r="T30" s="14">
        <v>25.102</v>
      </c>
      <c r="U30" s="14"/>
      <c r="V30" s="13">
        <f t="shared" si="1"/>
        <v>27.318999999999999</v>
      </c>
      <c r="W30" s="13">
        <f t="shared" si="1"/>
        <v>0</v>
      </c>
      <c r="X30" s="13"/>
      <c r="Y30" s="13"/>
      <c r="Z30" s="14">
        <v>47.296999999999997</v>
      </c>
      <c r="AA30" s="14"/>
      <c r="AB30" s="14">
        <v>58.277999999999999</v>
      </c>
      <c r="AC30" s="14"/>
      <c r="AD30" s="14">
        <v>58.097000000000001</v>
      </c>
      <c r="AE30" s="14"/>
      <c r="AF30" s="13">
        <f t="shared" si="2"/>
        <v>163.672</v>
      </c>
      <c r="AG30" s="13">
        <f t="shared" si="2"/>
        <v>0</v>
      </c>
      <c r="AH30" s="13"/>
      <c r="AI30" s="13"/>
      <c r="AJ30" s="14">
        <v>242.56299999999999</v>
      </c>
      <c r="AK30" s="14">
        <v>1.1000000000000001</v>
      </c>
      <c r="AL30" s="14">
        <v>260.197</v>
      </c>
      <c r="AM30" s="14">
        <v>1.1000000000000001</v>
      </c>
      <c r="AN30" s="14">
        <v>220.38900000000001</v>
      </c>
      <c r="AO30" s="14">
        <v>1.1000000000000001</v>
      </c>
      <c r="AP30" s="13">
        <f t="shared" si="3"/>
        <v>723.149</v>
      </c>
      <c r="AQ30" s="13">
        <f t="shared" si="3"/>
        <v>3.3000000000000003</v>
      </c>
      <c r="AR30" s="14"/>
      <c r="AS30" s="14"/>
      <c r="AT30" s="14"/>
      <c r="AU30" s="24">
        <v>91.57</v>
      </c>
      <c r="AV30" s="24">
        <v>432.49</v>
      </c>
      <c r="AW30" s="24">
        <v>6.43</v>
      </c>
      <c r="AX30" s="24">
        <v>68.650000000000006</v>
      </c>
      <c r="AY30" s="24">
        <v>444.26</v>
      </c>
      <c r="AZ30" s="24">
        <v>4.0199999999999996</v>
      </c>
      <c r="BA30" s="24">
        <v>86.66</v>
      </c>
      <c r="BB30" s="24">
        <v>387.27</v>
      </c>
      <c r="BC30" s="24">
        <v>4.3899999999999997</v>
      </c>
      <c r="BD30" s="13">
        <f t="shared" si="7"/>
        <v>246.88</v>
      </c>
      <c r="BE30" s="13">
        <f t="shared" si="7"/>
        <v>1264.02</v>
      </c>
      <c r="BF30" s="13">
        <f t="shared" si="7"/>
        <v>14.84</v>
      </c>
      <c r="BG30" s="14"/>
      <c r="BH30" s="14"/>
      <c r="BI30" s="24">
        <v>3024.2</v>
      </c>
      <c r="BJ30" s="24">
        <v>4.3600000000000003</v>
      </c>
      <c r="BK30" s="24">
        <v>2875.07</v>
      </c>
      <c r="BL30" s="24">
        <v>21.98</v>
      </c>
      <c r="BM30" s="24">
        <v>2601.2600000000002</v>
      </c>
      <c r="BN30" s="24">
        <v>4.29</v>
      </c>
      <c r="BO30" s="13">
        <f t="shared" si="10"/>
        <v>8500.5300000000007</v>
      </c>
      <c r="BP30" s="13">
        <f t="shared" si="10"/>
        <v>30.63</v>
      </c>
      <c r="BR30" s="7">
        <v>1358.3</v>
      </c>
      <c r="BS30" s="7">
        <v>275.55</v>
      </c>
      <c r="BT30" s="7">
        <v>3.8899999999999997</v>
      </c>
      <c r="BU30" s="25">
        <f t="shared" si="8"/>
        <v>-112</v>
      </c>
      <c r="BV30" s="26">
        <f t="shared" si="9"/>
        <v>-6.8386923443281594E-2</v>
      </c>
    </row>
    <row r="31" spans="1:74" s="7" customFormat="1" x14ac:dyDescent="0.2">
      <c r="A31" s="10">
        <f t="shared" si="6"/>
        <v>24</v>
      </c>
      <c r="B31" s="11" t="s">
        <v>43</v>
      </c>
      <c r="C31" s="12" t="s">
        <v>20</v>
      </c>
      <c r="D31" s="13"/>
      <c r="E31" s="13"/>
      <c r="F31" s="14">
        <v>1004.55</v>
      </c>
      <c r="G31" s="14">
        <v>0.114</v>
      </c>
      <c r="H31" s="14">
        <v>962.16700000000003</v>
      </c>
      <c r="I31" s="14">
        <v>1.2E-2</v>
      </c>
      <c r="J31" s="14">
        <v>913.39200000000005</v>
      </c>
      <c r="K31" s="14">
        <v>5.0999999999999997E-2</v>
      </c>
      <c r="L31" s="13">
        <f t="shared" si="0"/>
        <v>2880.1090000000004</v>
      </c>
      <c r="M31" s="13">
        <f t="shared" si="0"/>
        <v>0.17699999999999999</v>
      </c>
      <c r="N31" s="13"/>
      <c r="O31" s="13"/>
      <c r="P31" s="14">
        <v>2.9580000000000002</v>
      </c>
      <c r="Q31" s="14"/>
      <c r="R31" s="14">
        <v>2.5249999999999999</v>
      </c>
      <c r="S31" s="14"/>
      <c r="T31" s="14">
        <v>2.5720000000000001</v>
      </c>
      <c r="U31" s="14"/>
      <c r="V31" s="13">
        <f t="shared" si="1"/>
        <v>8.0549999999999997</v>
      </c>
      <c r="W31" s="13">
        <f t="shared" si="1"/>
        <v>0</v>
      </c>
      <c r="X31" s="13"/>
      <c r="Y31" s="13"/>
      <c r="Z31" s="14">
        <v>57.46</v>
      </c>
      <c r="AA31" s="14"/>
      <c r="AB31" s="14">
        <v>57.045999999999999</v>
      </c>
      <c r="AC31" s="14"/>
      <c r="AD31" s="14">
        <v>58.423000000000002</v>
      </c>
      <c r="AE31" s="14"/>
      <c r="AF31" s="13">
        <f t="shared" si="2"/>
        <v>172.929</v>
      </c>
      <c r="AG31" s="13">
        <f t="shared" si="2"/>
        <v>0</v>
      </c>
      <c r="AH31" s="13"/>
      <c r="AI31" s="13"/>
      <c r="AJ31" s="14">
        <v>210.62100000000001</v>
      </c>
      <c r="AK31" s="14"/>
      <c r="AL31" s="14">
        <v>198.37</v>
      </c>
      <c r="AM31" s="14"/>
      <c r="AN31" s="14">
        <v>153.11099999999999</v>
      </c>
      <c r="AO31" s="14"/>
      <c r="AP31" s="13">
        <f t="shared" si="3"/>
        <v>562.10199999999998</v>
      </c>
      <c r="AQ31" s="13">
        <f t="shared" si="3"/>
        <v>0</v>
      </c>
      <c r="AR31" s="14"/>
      <c r="AS31" s="14"/>
      <c r="AT31" s="14"/>
      <c r="AU31" s="24">
        <v>23.88</v>
      </c>
      <c r="AV31" s="24">
        <v>61.66</v>
      </c>
      <c r="AW31" s="24">
        <v>0</v>
      </c>
      <c r="AX31" s="24">
        <v>11.02</v>
      </c>
      <c r="AY31" s="24">
        <v>69.349999999999994</v>
      </c>
      <c r="AZ31" s="24">
        <v>0</v>
      </c>
      <c r="BA31" s="24">
        <v>12.99</v>
      </c>
      <c r="BB31" s="24">
        <v>64.28</v>
      </c>
      <c r="BC31" s="24">
        <v>-2.44</v>
      </c>
      <c r="BD31" s="13">
        <f t="shared" si="7"/>
        <v>47.89</v>
      </c>
      <c r="BE31" s="13">
        <f t="shared" si="7"/>
        <v>195.29</v>
      </c>
      <c r="BF31" s="13">
        <f t="shared" si="7"/>
        <v>-2.44</v>
      </c>
      <c r="BG31" s="14"/>
      <c r="BH31" s="14"/>
      <c r="BI31" s="24">
        <v>845.69</v>
      </c>
      <c r="BJ31" s="24">
        <v>0.96</v>
      </c>
      <c r="BK31" s="24">
        <v>803.44</v>
      </c>
      <c r="BL31" s="24">
        <v>-0.5</v>
      </c>
      <c r="BM31" s="24">
        <v>819.95</v>
      </c>
      <c r="BN31" s="24">
        <v>0.31</v>
      </c>
      <c r="BO31" s="13">
        <f t="shared" si="10"/>
        <v>2469.08</v>
      </c>
      <c r="BP31" s="13">
        <f t="shared" si="10"/>
        <v>0.77</v>
      </c>
      <c r="BR31" s="7">
        <v>73.600000000000009</v>
      </c>
      <c r="BS31" s="7">
        <v>92.37</v>
      </c>
      <c r="BT31" s="7">
        <v>0</v>
      </c>
      <c r="BU31" s="25">
        <f t="shared" si="8"/>
        <v>74.769999999999982</v>
      </c>
      <c r="BV31" s="26">
        <f t="shared" si="9"/>
        <v>0.45050310297041618</v>
      </c>
    </row>
    <row r="32" spans="1:74" s="7" customFormat="1" x14ac:dyDescent="0.2">
      <c r="A32" s="10">
        <f t="shared" si="6"/>
        <v>25</v>
      </c>
      <c r="B32" s="11" t="s">
        <v>44</v>
      </c>
      <c r="C32" s="12" t="s">
        <v>20</v>
      </c>
      <c r="D32" s="13"/>
      <c r="E32" s="13"/>
      <c r="F32" s="14">
        <v>897.92499999999995</v>
      </c>
      <c r="G32" s="14">
        <v>9.7000000000000003E-2</v>
      </c>
      <c r="H32" s="14">
        <v>875.58799999999997</v>
      </c>
      <c r="I32" s="14"/>
      <c r="J32" s="14">
        <v>814.32299999999998</v>
      </c>
      <c r="K32" s="14">
        <v>8.2000000000000003E-2</v>
      </c>
      <c r="L32" s="13">
        <f t="shared" si="0"/>
        <v>2587.8359999999998</v>
      </c>
      <c r="M32" s="13">
        <f t="shared" si="0"/>
        <v>0.17899999999999999</v>
      </c>
      <c r="N32" s="13"/>
      <c r="O32" s="13"/>
      <c r="P32" s="14"/>
      <c r="Q32" s="14"/>
      <c r="R32" s="14"/>
      <c r="S32" s="14"/>
      <c r="T32" s="14"/>
      <c r="U32" s="14"/>
      <c r="V32" s="13">
        <f t="shared" si="1"/>
        <v>0</v>
      </c>
      <c r="W32" s="13">
        <f t="shared" si="1"/>
        <v>0</v>
      </c>
      <c r="X32" s="13"/>
      <c r="Y32" s="13"/>
      <c r="Z32" s="14">
        <v>95.997</v>
      </c>
      <c r="AA32" s="14"/>
      <c r="AB32" s="14">
        <v>90.03</v>
      </c>
      <c r="AC32" s="14"/>
      <c r="AD32" s="14">
        <v>87.122</v>
      </c>
      <c r="AE32" s="14"/>
      <c r="AF32" s="13">
        <f t="shared" si="2"/>
        <v>273.149</v>
      </c>
      <c r="AG32" s="13">
        <f t="shared" si="2"/>
        <v>0</v>
      </c>
      <c r="AH32" s="13"/>
      <c r="AI32" s="13"/>
      <c r="AJ32" s="14">
        <v>284.24299999999999</v>
      </c>
      <c r="AK32" s="14">
        <v>9.7000000000000003E-2</v>
      </c>
      <c r="AL32" s="14">
        <v>295.209</v>
      </c>
      <c r="AM32" s="14"/>
      <c r="AN32" s="14">
        <v>252.691</v>
      </c>
      <c r="AO32" s="14">
        <v>8.2000000000000003E-2</v>
      </c>
      <c r="AP32" s="13">
        <f t="shared" si="3"/>
        <v>832.14300000000003</v>
      </c>
      <c r="AQ32" s="13">
        <f t="shared" si="3"/>
        <v>0.17899999999999999</v>
      </c>
      <c r="AR32" s="14"/>
      <c r="AS32" s="14"/>
      <c r="AT32" s="14"/>
      <c r="AU32" s="24">
        <v>74.8</v>
      </c>
      <c r="AV32" s="24">
        <v>74.64</v>
      </c>
      <c r="AW32" s="24">
        <v>2.31</v>
      </c>
      <c r="AX32" s="24">
        <v>86.78</v>
      </c>
      <c r="AY32" s="24">
        <v>61.51</v>
      </c>
      <c r="AZ32" s="24">
        <v>3.01</v>
      </c>
      <c r="BA32" s="24">
        <v>63.37</v>
      </c>
      <c r="BB32" s="24">
        <v>73.95</v>
      </c>
      <c r="BC32" s="24">
        <v>2.59</v>
      </c>
      <c r="BD32" s="13">
        <f t="shared" si="7"/>
        <v>224.95</v>
      </c>
      <c r="BE32" s="13">
        <f t="shared" si="7"/>
        <v>210.10000000000002</v>
      </c>
      <c r="BF32" s="13">
        <f t="shared" si="7"/>
        <v>7.91</v>
      </c>
      <c r="BG32" s="14"/>
      <c r="BH32" s="14"/>
      <c r="BI32" s="24">
        <v>898.88</v>
      </c>
      <c r="BJ32" s="24">
        <v>2.25</v>
      </c>
      <c r="BK32" s="24">
        <v>933.35</v>
      </c>
      <c r="BL32" s="24">
        <v>-0.5</v>
      </c>
      <c r="BM32" s="24">
        <v>835.92</v>
      </c>
      <c r="BN32" s="24">
        <v>1.76</v>
      </c>
      <c r="BO32" s="13">
        <f t="shared" si="10"/>
        <v>2668.15</v>
      </c>
      <c r="BP32" s="13">
        <f t="shared" si="10"/>
        <v>3.51</v>
      </c>
      <c r="BR32" s="7">
        <v>316.36</v>
      </c>
      <c r="BS32" s="7">
        <v>40.46</v>
      </c>
      <c r="BT32" s="7">
        <v>11.3</v>
      </c>
      <c r="BU32" s="25">
        <f t="shared" si="8"/>
        <v>74.840000000000032</v>
      </c>
      <c r="BV32" s="26">
        <f t="shared" si="9"/>
        <v>0.20330327067260684</v>
      </c>
    </row>
    <row r="33" spans="1:76" s="7" customFormat="1" x14ac:dyDescent="0.2">
      <c r="A33" s="10">
        <f t="shared" si="6"/>
        <v>26</v>
      </c>
      <c r="B33" s="11" t="s">
        <v>45</v>
      </c>
      <c r="C33" s="12" t="s">
        <v>20</v>
      </c>
      <c r="D33" s="13"/>
      <c r="E33" s="13"/>
      <c r="F33" s="14">
        <v>10911.266</v>
      </c>
      <c r="G33" s="14">
        <v>10.095000000000001</v>
      </c>
      <c r="H33" s="14">
        <v>10933.718999999999</v>
      </c>
      <c r="I33" s="14">
        <v>9.6349999999999998</v>
      </c>
      <c r="J33" s="14">
        <v>10188.77</v>
      </c>
      <c r="K33" s="14">
        <v>30.064</v>
      </c>
      <c r="L33" s="13">
        <f t="shared" si="0"/>
        <v>32033.755000000001</v>
      </c>
      <c r="M33" s="13">
        <f t="shared" si="0"/>
        <v>49.793999999999997</v>
      </c>
      <c r="N33" s="13"/>
      <c r="O33" s="13"/>
      <c r="P33" s="14">
        <v>183.31299999999999</v>
      </c>
      <c r="Q33" s="14">
        <v>5.0000000000000001E-3</v>
      </c>
      <c r="R33" s="14">
        <v>167.52</v>
      </c>
      <c r="S33" s="14">
        <v>0.08</v>
      </c>
      <c r="T33" s="14">
        <v>173.68700000000001</v>
      </c>
      <c r="U33" s="14"/>
      <c r="V33" s="13">
        <f t="shared" si="1"/>
        <v>524.52</v>
      </c>
      <c r="W33" s="13">
        <f t="shared" si="1"/>
        <v>8.5000000000000006E-2</v>
      </c>
      <c r="X33" s="13"/>
      <c r="Y33" s="13"/>
      <c r="Z33" s="14">
        <v>199.04</v>
      </c>
      <c r="AA33" s="14"/>
      <c r="AB33" s="14">
        <v>200.86699999999999</v>
      </c>
      <c r="AC33" s="14"/>
      <c r="AD33" s="14">
        <v>185.17</v>
      </c>
      <c r="AE33" s="14"/>
      <c r="AF33" s="13">
        <f t="shared" si="2"/>
        <v>585.077</v>
      </c>
      <c r="AG33" s="13">
        <f t="shared" si="2"/>
        <v>0</v>
      </c>
      <c r="AH33" s="13"/>
      <c r="AI33" s="13"/>
      <c r="AJ33" s="14">
        <v>418.59</v>
      </c>
      <c r="AK33" s="14">
        <v>10.09</v>
      </c>
      <c r="AL33" s="14">
        <v>371.43700000000001</v>
      </c>
      <c r="AM33" s="14">
        <v>9.5540000000000003</v>
      </c>
      <c r="AN33" s="14">
        <v>326.63299999999998</v>
      </c>
      <c r="AO33" s="14">
        <v>10.089</v>
      </c>
      <c r="AP33" s="13">
        <f t="shared" si="3"/>
        <v>1116.6600000000001</v>
      </c>
      <c r="AQ33" s="13">
        <f t="shared" si="3"/>
        <v>29.732999999999997</v>
      </c>
      <c r="AR33" s="14"/>
      <c r="AS33" s="14"/>
      <c r="AT33" s="14"/>
      <c r="AU33" s="24">
        <v>47.76</v>
      </c>
      <c r="AV33" s="24">
        <v>797.18</v>
      </c>
      <c r="AW33" s="24">
        <v>0.26</v>
      </c>
      <c r="AX33" s="24">
        <v>60.5</v>
      </c>
      <c r="AY33" s="24">
        <v>813.32</v>
      </c>
      <c r="AZ33" s="24">
        <v>0.26</v>
      </c>
      <c r="BA33" s="24">
        <v>37.5</v>
      </c>
      <c r="BB33" s="24">
        <v>742.66</v>
      </c>
      <c r="BC33" s="24">
        <v>0.26</v>
      </c>
      <c r="BD33" s="13">
        <f t="shared" si="7"/>
        <v>145.76</v>
      </c>
      <c r="BE33" s="13">
        <f t="shared" si="7"/>
        <v>2353.16</v>
      </c>
      <c r="BF33" s="13">
        <f t="shared" si="7"/>
        <v>0.78</v>
      </c>
      <c r="BG33" s="14"/>
      <c r="BH33" s="14"/>
      <c r="BI33" s="24">
        <v>2646.31</v>
      </c>
      <c r="BJ33" s="24">
        <v>1.2</v>
      </c>
      <c r="BK33" s="24">
        <v>2715.19</v>
      </c>
      <c r="BL33" s="24">
        <v>0.06</v>
      </c>
      <c r="BM33" s="24">
        <v>2472.39</v>
      </c>
      <c r="BN33" s="24">
        <v>4.47</v>
      </c>
      <c r="BO33" s="13">
        <f t="shared" si="10"/>
        <v>7833.8899999999994</v>
      </c>
      <c r="BP33" s="13">
        <f t="shared" si="10"/>
        <v>5.7299999999999995</v>
      </c>
      <c r="BR33" s="7">
        <v>472.64</v>
      </c>
      <c r="BS33" s="7">
        <v>1173.73</v>
      </c>
      <c r="BT33" s="7">
        <v>19.799999999999997</v>
      </c>
      <c r="BU33" s="25">
        <f t="shared" si="8"/>
        <v>833.53000000000043</v>
      </c>
      <c r="BV33" s="26">
        <f t="shared" si="9"/>
        <v>0.50026707958971806</v>
      </c>
    </row>
    <row r="34" spans="1:76" s="7" customFormat="1" x14ac:dyDescent="0.2">
      <c r="A34" s="10">
        <f t="shared" si="6"/>
        <v>27</v>
      </c>
      <c r="B34" s="11" t="s">
        <v>46</v>
      </c>
      <c r="C34" s="12" t="s">
        <v>20</v>
      </c>
      <c r="D34" s="13"/>
      <c r="E34" s="13"/>
      <c r="F34" s="14">
        <v>1846.5129999999999</v>
      </c>
      <c r="G34" s="14">
        <v>0.76200000000000001</v>
      </c>
      <c r="H34" s="14">
        <v>1664.319</v>
      </c>
      <c r="I34" s="14">
        <v>3.7410000000000001</v>
      </c>
      <c r="J34" s="14">
        <v>1766.566</v>
      </c>
      <c r="K34" s="14">
        <v>0.38300000000000001</v>
      </c>
      <c r="L34" s="13">
        <f t="shared" si="0"/>
        <v>5277.3980000000001</v>
      </c>
      <c r="M34" s="13">
        <f t="shared" si="0"/>
        <v>4.8860000000000001</v>
      </c>
      <c r="N34" s="13"/>
      <c r="O34" s="13"/>
      <c r="P34" s="14">
        <v>0.188</v>
      </c>
      <c r="Q34" s="14"/>
      <c r="R34" s="14">
        <v>0.23899999999999999</v>
      </c>
      <c r="S34" s="14"/>
      <c r="T34" s="14">
        <v>0.26700000000000002</v>
      </c>
      <c r="U34" s="14"/>
      <c r="V34" s="13">
        <f t="shared" si="1"/>
        <v>0.69399999999999995</v>
      </c>
      <c r="W34" s="13">
        <f t="shared" si="1"/>
        <v>0</v>
      </c>
      <c r="X34" s="13"/>
      <c r="Y34" s="13"/>
      <c r="Z34" s="14">
        <v>75.113</v>
      </c>
      <c r="AA34" s="14"/>
      <c r="AB34" s="14">
        <v>77.387</v>
      </c>
      <c r="AC34" s="14"/>
      <c r="AD34" s="14">
        <v>120.23099999999999</v>
      </c>
      <c r="AE34" s="14"/>
      <c r="AF34" s="13">
        <f t="shared" si="2"/>
        <v>272.73099999999999</v>
      </c>
      <c r="AG34" s="13">
        <f t="shared" si="2"/>
        <v>0</v>
      </c>
      <c r="AH34" s="13"/>
      <c r="AI34" s="13"/>
      <c r="AJ34" s="14">
        <v>409.88200000000001</v>
      </c>
      <c r="AK34" s="14"/>
      <c r="AL34" s="14">
        <v>331.63</v>
      </c>
      <c r="AM34" s="14">
        <v>0.82699999999999996</v>
      </c>
      <c r="AN34" s="14">
        <v>308.13299999999998</v>
      </c>
      <c r="AO34" s="14"/>
      <c r="AP34" s="13">
        <f t="shared" si="3"/>
        <v>1049.645</v>
      </c>
      <c r="AQ34" s="13">
        <f t="shared" si="3"/>
        <v>0.82699999999999996</v>
      </c>
      <c r="AR34" s="14"/>
      <c r="AS34" s="14"/>
      <c r="AT34" s="14"/>
      <c r="AU34" s="24">
        <v>60.81</v>
      </c>
      <c r="AV34" s="24">
        <v>42.36</v>
      </c>
      <c r="AW34" s="24">
        <v>0.13</v>
      </c>
      <c r="AX34" s="24">
        <v>42.67</v>
      </c>
      <c r="AY34" s="24">
        <v>48.16</v>
      </c>
      <c r="AZ34" s="24">
        <v>0</v>
      </c>
      <c r="BA34" s="24">
        <v>45.85</v>
      </c>
      <c r="BB34" s="24">
        <v>37.74</v>
      </c>
      <c r="BC34" s="24">
        <v>0</v>
      </c>
      <c r="BD34" s="13">
        <f t="shared" si="7"/>
        <v>149.33000000000001</v>
      </c>
      <c r="BE34" s="13">
        <f t="shared" si="7"/>
        <v>128.26</v>
      </c>
      <c r="BF34" s="13">
        <f t="shared" si="7"/>
        <v>0.13</v>
      </c>
      <c r="BG34" s="14"/>
      <c r="BH34" s="14"/>
      <c r="BI34" s="24">
        <v>1507.8</v>
      </c>
      <c r="BJ34" s="24">
        <v>3.14</v>
      </c>
      <c r="BK34" s="24">
        <v>1396.97</v>
      </c>
      <c r="BL34" s="24">
        <v>1.19</v>
      </c>
      <c r="BM34" s="24">
        <v>1360.15</v>
      </c>
      <c r="BN34" s="24">
        <v>-0.22</v>
      </c>
      <c r="BO34" s="13">
        <f t="shared" si="10"/>
        <v>4264.92</v>
      </c>
      <c r="BP34" s="13">
        <f t="shared" si="10"/>
        <v>4.1100000000000003</v>
      </c>
      <c r="BR34" s="7">
        <v>234.9</v>
      </c>
      <c r="BS34" s="7">
        <v>121.84</v>
      </c>
      <c r="BT34" s="7">
        <v>0.39</v>
      </c>
      <c r="BU34" s="25">
        <f t="shared" si="8"/>
        <v>-79.409999999999968</v>
      </c>
      <c r="BV34" s="26">
        <f t="shared" si="9"/>
        <v>-0.22235600481617329</v>
      </c>
    </row>
    <row r="35" spans="1:76" s="7" customFormat="1" x14ac:dyDescent="0.2">
      <c r="A35" s="10">
        <f t="shared" si="6"/>
        <v>28</v>
      </c>
      <c r="B35" s="11" t="s">
        <v>47</v>
      </c>
      <c r="C35" s="12" t="s">
        <v>20</v>
      </c>
      <c r="D35" s="13"/>
      <c r="E35" s="13"/>
      <c r="F35" s="14">
        <v>917.16800000000001</v>
      </c>
      <c r="G35" s="14"/>
      <c r="H35" s="14">
        <v>852.17700000000002</v>
      </c>
      <c r="I35" s="14">
        <v>5.3289999999999997</v>
      </c>
      <c r="J35" s="14">
        <v>843.98199999999997</v>
      </c>
      <c r="K35" s="14"/>
      <c r="L35" s="13">
        <f t="shared" si="0"/>
        <v>2613.3270000000002</v>
      </c>
      <c r="M35" s="13">
        <f t="shared" si="0"/>
        <v>5.3289999999999997</v>
      </c>
      <c r="N35" s="13"/>
      <c r="O35" s="13"/>
      <c r="P35" s="14"/>
      <c r="Q35" s="14"/>
      <c r="R35" s="14"/>
      <c r="S35" s="14"/>
      <c r="T35" s="14"/>
      <c r="U35" s="14"/>
      <c r="V35" s="13">
        <f t="shared" si="1"/>
        <v>0</v>
      </c>
      <c r="W35" s="13">
        <f t="shared" si="1"/>
        <v>0</v>
      </c>
      <c r="X35" s="13"/>
      <c r="Y35" s="13"/>
      <c r="Z35" s="14">
        <v>35.904000000000003</v>
      </c>
      <c r="AA35" s="14"/>
      <c r="AB35" s="14">
        <v>32.902000000000001</v>
      </c>
      <c r="AC35" s="14"/>
      <c r="AD35" s="14">
        <v>30.898</v>
      </c>
      <c r="AE35" s="14"/>
      <c r="AF35" s="13">
        <f t="shared" si="2"/>
        <v>99.704000000000008</v>
      </c>
      <c r="AG35" s="13">
        <f t="shared" si="2"/>
        <v>0</v>
      </c>
      <c r="AH35" s="13"/>
      <c r="AI35" s="13"/>
      <c r="AJ35" s="14">
        <v>246.64</v>
      </c>
      <c r="AK35" s="14"/>
      <c r="AL35" s="14">
        <v>215.83099999999999</v>
      </c>
      <c r="AM35" s="14">
        <v>4.9000000000000002E-2</v>
      </c>
      <c r="AN35" s="14">
        <v>186.46899999999999</v>
      </c>
      <c r="AO35" s="14"/>
      <c r="AP35" s="13">
        <f t="shared" si="3"/>
        <v>648.94000000000005</v>
      </c>
      <c r="AQ35" s="13">
        <f t="shared" si="3"/>
        <v>4.9000000000000002E-2</v>
      </c>
      <c r="AR35" s="14"/>
      <c r="AS35" s="14"/>
      <c r="AT35" s="14"/>
      <c r="AU35" s="24">
        <v>34.119999999999997</v>
      </c>
      <c r="AV35" s="24">
        <v>43.95</v>
      </c>
      <c r="AW35" s="24">
        <v>2.88</v>
      </c>
      <c r="AX35" s="24">
        <v>38.409999999999997</v>
      </c>
      <c r="AY35" s="24">
        <v>37.479999999999997</v>
      </c>
      <c r="AZ35" s="24">
        <v>5.31</v>
      </c>
      <c r="BA35" s="24">
        <v>20.99</v>
      </c>
      <c r="BB35" s="24">
        <v>47.66</v>
      </c>
      <c r="BC35" s="24">
        <v>5.23</v>
      </c>
      <c r="BD35" s="13">
        <f t="shared" si="7"/>
        <v>93.52</v>
      </c>
      <c r="BE35" s="13">
        <f t="shared" si="7"/>
        <v>129.09</v>
      </c>
      <c r="BF35" s="13">
        <f t="shared" si="7"/>
        <v>13.42</v>
      </c>
      <c r="BG35" s="14"/>
      <c r="BH35" s="14"/>
      <c r="BI35" s="24">
        <v>533.82000000000005</v>
      </c>
      <c r="BJ35" s="24">
        <v>0.35</v>
      </c>
      <c r="BK35" s="24">
        <v>479.62</v>
      </c>
      <c r="BL35" s="24">
        <v>-3.53</v>
      </c>
      <c r="BM35" s="24">
        <v>492.35</v>
      </c>
      <c r="BN35" s="24">
        <v>0.27</v>
      </c>
      <c r="BO35" s="13">
        <f t="shared" si="10"/>
        <v>1505.79</v>
      </c>
      <c r="BP35" s="13">
        <f t="shared" si="10"/>
        <v>-2.9099999999999997</v>
      </c>
      <c r="BR35" s="7">
        <v>184.46</v>
      </c>
      <c r="BS35" s="7">
        <v>41.14</v>
      </c>
      <c r="BT35" s="7">
        <v>7.3100000000000005</v>
      </c>
      <c r="BU35" s="25">
        <f t="shared" si="8"/>
        <v>3.1199999999999761</v>
      </c>
      <c r="BV35" s="26">
        <f t="shared" si="9"/>
        <v>1.3395732257094912E-2</v>
      </c>
    </row>
    <row r="36" spans="1:76" s="7" customFormat="1" x14ac:dyDescent="0.2">
      <c r="A36" s="10">
        <f t="shared" si="6"/>
        <v>29</v>
      </c>
      <c r="B36" s="11" t="s">
        <v>48</v>
      </c>
      <c r="C36" s="12" t="s">
        <v>20</v>
      </c>
      <c r="D36" s="13"/>
      <c r="E36" s="13"/>
      <c r="F36" s="14">
        <v>1448.0419999999999</v>
      </c>
      <c r="G36" s="14">
        <v>7.8769999999999998</v>
      </c>
      <c r="H36" s="14">
        <v>1408.079</v>
      </c>
      <c r="I36" s="14">
        <v>6.383</v>
      </c>
      <c r="J36" s="14">
        <v>1360.473</v>
      </c>
      <c r="K36" s="14">
        <v>5.8929999999999998</v>
      </c>
      <c r="L36" s="13">
        <f t="shared" si="0"/>
        <v>4216.5940000000001</v>
      </c>
      <c r="M36" s="13">
        <f t="shared" si="0"/>
        <v>20.152999999999999</v>
      </c>
      <c r="N36" s="13"/>
      <c r="O36" s="13"/>
      <c r="P36" s="14">
        <v>12.449</v>
      </c>
      <c r="Q36" s="14"/>
      <c r="R36" s="14">
        <v>13.263999999999999</v>
      </c>
      <c r="S36" s="14"/>
      <c r="T36" s="14">
        <v>10.378</v>
      </c>
      <c r="U36" s="14"/>
      <c r="V36" s="13">
        <f t="shared" si="1"/>
        <v>36.091000000000001</v>
      </c>
      <c r="W36" s="13">
        <f t="shared" si="1"/>
        <v>0</v>
      </c>
      <c r="X36" s="13"/>
      <c r="Y36" s="13"/>
      <c r="Z36" s="14">
        <v>141.51</v>
      </c>
      <c r="AA36" s="14">
        <v>0.39800000000000002</v>
      </c>
      <c r="AB36" s="14">
        <v>135.346</v>
      </c>
      <c r="AC36" s="14"/>
      <c r="AD36" s="14">
        <v>161.06700000000001</v>
      </c>
      <c r="AE36" s="14"/>
      <c r="AF36" s="13">
        <f t="shared" si="2"/>
        <v>437.923</v>
      </c>
      <c r="AG36" s="13">
        <f t="shared" si="2"/>
        <v>0.39800000000000002</v>
      </c>
      <c r="AH36" s="13"/>
      <c r="AI36" s="13"/>
      <c r="AJ36" s="14">
        <v>245.946</v>
      </c>
      <c r="AK36" s="14">
        <v>7.4329999999999998</v>
      </c>
      <c r="AL36" s="14">
        <v>237.577</v>
      </c>
      <c r="AM36" s="14">
        <v>6.3369999999999997</v>
      </c>
      <c r="AN36" s="14">
        <v>229.2</v>
      </c>
      <c r="AO36" s="14">
        <v>5.827</v>
      </c>
      <c r="AP36" s="13">
        <f t="shared" si="3"/>
        <v>712.72299999999996</v>
      </c>
      <c r="AQ36" s="13">
        <f t="shared" si="3"/>
        <v>19.597000000000001</v>
      </c>
      <c r="AR36" s="14"/>
      <c r="AS36" s="14"/>
      <c r="AT36" s="14"/>
      <c r="AU36" s="24">
        <v>56.29</v>
      </c>
      <c r="AV36" s="24">
        <v>123.49</v>
      </c>
      <c r="AW36" s="24">
        <v>0</v>
      </c>
      <c r="AX36" s="24">
        <v>63.08</v>
      </c>
      <c r="AY36" s="24">
        <v>100.43</v>
      </c>
      <c r="AZ36" s="24">
        <v>0</v>
      </c>
      <c r="BA36" s="24">
        <v>45.81</v>
      </c>
      <c r="BB36" s="24">
        <v>138.44</v>
      </c>
      <c r="BC36" s="24">
        <v>0.37</v>
      </c>
      <c r="BD36" s="13">
        <f t="shared" si="7"/>
        <v>165.18</v>
      </c>
      <c r="BE36" s="13">
        <f t="shared" si="7"/>
        <v>362.36</v>
      </c>
      <c r="BF36" s="13">
        <f t="shared" si="7"/>
        <v>0.37</v>
      </c>
      <c r="BG36" s="14"/>
      <c r="BH36" s="14"/>
      <c r="BI36" s="24">
        <v>2140.9499999999998</v>
      </c>
      <c r="BJ36" s="24">
        <v>-0.48</v>
      </c>
      <c r="BK36" s="24">
        <v>2244.9899999999998</v>
      </c>
      <c r="BL36" s="24">
        <v>-2.06</v>
      </c>
      <c r="BM36" s="24">
        <v>2043.61</v>
      </c>
      <c r="BN36" s="24">
        <v>0.22</v>
      </c>
      <c r="BO36" s="13">
        <f t="shared" si="10"/>
        <v>6429.5499999999993</v>
      </c>
      <c r="BP36" s="13">
        <f t="shared" si="10"/>
        <v>-2.3199999999999998</v>
      </c>
      <c r="BR36" s="7">
        <v>310.14999999999998</v>
      </c>
      <c r="BS36" s="7">
        <v>195.12</v>
      </c>
      <c r="BT36" s="7">
        <v>6.57</v>
      </c>
      <c r="BU36" s="25">
        <f t="shared" si="8"/>
        <v>16.069999999999993</v>
      </c>
      <c r="BV36" s="26">
        <f t="shared" si="9"/>
        <v>3.1396530165676763E-2</v>
      </c>
    </row>
    <row r="37" spans="1:76" s="7" customFormat="1" x14ac:dyDescent="0.2">
      <c r="A37" s="10">
        <f t="shared" si="6"/>
        <v>30</v>
      </c>
      <c r="B37" s="11" t="s">
        <v>49</v>
      </c>
      <c r="C37" s="12" t="s">
        <v>20</v>
      </c>
      <c r="D37" s="13"/>
      <c r="E37" s="13"/>
      <c r="F37" s="14">
        <v>1007.967</v>
      </c>
      <c r="G37" s="14">
        <v>1.8520000000000001</v>
      </c>
      <c r="H37" s="14">
        <v>942.90800000000002</v>
      </c>
      <c r="I37" s="14">
        <v>2.9340000000000002</v>
      </c>
      <c r="J37" s="14">
        <v>958.053</v>
      </c>
      <c r="K37" s="14">
        <v>1.88</v>
      </c>
      <c r="L37" s="13">
        <f t="shared" si="0"/>
        <v>2908.9279999999999</v>
      </c>
      <c r="M37" s="13">
        <f t="shared" si="0"/>
        <v>6.6660000000000004</v>
      </c>
      <c r="N37" s="13"/>
      <c r="O37" s="13"/>
      <c r="P37" s="14"/>
      <c r="Q37" s="14"/>
      <c r="R37" s="14"/>
      <c r="S37" s="14"/>
      <c r="T37" s="14"/>
      <c r="U37" s="14"/>
      <c r="V37" s="13">
        <f t="shared" si="1"/>
        <v>0</v>
      </c>
      <c r="W37" s="13">
        <f t="shared" si="1"/>
        <v>0</v>
      </c>
      <c r="X37" s="13"/>
      <c r="Y37" s="13"/>
      <c r="Z37" s="14">
        <v>54.49</v>
      </c>
      <c r="AA37" s="14"/>
      <c r="AB37" s="14">
        <v>57.956000000000003</v>
      </c>
      <c r="AC37" s="14"/>
      <c r="AD37" s="14">
        <v>64.546999999999997</v>
      </c>
      <c r="AE37" s="14"/>
      <c r="AF37" s="13">
        <f t="shared" si="2"/>
        <v>176.99299999999999</v>
      </c>
      <c r="AG37" s="13">
        <f t="shared" si="2"/>
        <v>0</v>
      </c>
      <c r="AH37" s="13"/>
      <c r="AI37" s="13"/>
      <c r="AJ37" s="14">
        <v>97.941999999999993</v>
      </c>
      <c r="AK37" s="14">
        <v>1.7649999999999999</v>
      </c>
      <c r="AL37" s="14">
        <v>113.873</v>
      </c>
      <c r="AM37" s="14">
        <v>2.9289999999999998</v>
      </c>
      <c r="AN37" s="14">
        <v>94.623999999999995</v>
      </c>
      <c r="AO37" s="14">
        <v>1.6739999999999999</v>
      </c>
      <c r="AP37" s="13">
        <f t="shared" si="3"/>
        <v>306.43899999999996</v>
      </c>
      <c r="AQ37" s="13">
        <f t="shared" si="3"/>
        <v>6.3680000000000003</v>
      </c>
      <c r="AR37" s="14"/>
      <c r="AS37" s="14"/>
      <c r="AT37" s="14"/>
      <c r="AU37" s="24">
        <v>140.47</v>
      </c>
      <c r="AV37" s="24">
        <v>93.22</v>
      </c>
      <c r="AW37" s="24">
        <v>14.03</v>
      </c>
      <c r="AX37" s="24">
        <v>93.8</v>
      </c>
      <c r="AY37" s="24">
        <v>109.31</v>
      </c>
      <c r="AZ37" s="24">
        <v>0.24</v>
      </c>
      <c r="BA37" s="24">
        <v>77.650000000000006</v>
      </c>
      <c r="BB37" s="24">
        <v>109.41</v>
      </c>
      <c r="BC37" s="24">
        <v>-10.29</v>
      </c>
      <c r="BD37" s="13">
        <f t="shared" si="7"/>
        <v>311.91999999999996</v>
      </c>
      <c r="BE37" s="13">
        <f t="shared" si="7"/>
        <v>311.94</v>
      </c>
      <c r="BF37" s="13">
        <f t="shared" si="7"/>
        <v>3.9800000000000004</v>
      </c>
      <c r="BG37" s="14"/>
      <c r="BH37" s="14"/>
      <c r="BI37" s="24">
        <v>851.47</v>
      </c>
      <c r="BJ37" s="24">
        <v>-8.18</v>
      </c>
      <c r="BK37" s="24">
        <v>814.07</v>
      </c>
      <c r="BL37" s="24">
        <v>-6.19</v>
      </c>
      <c r="BM37" s="24">
        <v>773.7</v>
      </c>
      <c r="BN37" s="24">
        <v>-0.31</v>
      </c>
      <c r="BO37" s="13">
        <f t="shared" si="10"/>
        <v>2439.2399999999998</v>
      </c>
      <c r="BP37" s="13">
        <f t="shared" si="10"/>
        <v>-14.680000000000001</v>
      </c>
      <c r="BR37" s="7">
        <v>538.84</v>
      </c>
      <c r="BS37" s="7">
        <v>51.620000000000005</v>
      </c>
      <c r="BT37" s="7">
        <v>0</v>
      </c>
      <c r="BU37" s="25">
        <f t="shared" si="8"/>
        <v>37.379999999999882</v>
      </c>
      <c r="BV37" s="26">
        <f t="shared" si="9"/>
        <v>6.3306574535108018E-2</v>
      </c>
    </row>
    <row r="38" spans="1:76" s="7" customFormat="1" x14ac:dyDescent="0.2">
      <c r="A38" s="62" t="s">
        <v>50</v>
      </c>
      <c r="B38" s="62"/>
      <c r="C38" s="12" t="s">
        <v>20</v>
      </c>
      <c r="D38" s="17">
        <f>SUM(D8:D37)</f>
        <v>0</v>
      </c>
      <c r="E38" s="17">
        <f>SUM(E8:E37)</f>
        <v>0</v>
      </c>
      <c r="F38" s="17">
        <f>SUM(F8:F37)</f>
        <v>382342.73699999996</v>
      </c>
      <c r="G38" s="18">
        <f>SUMIF(G8:G37,"&gt;0")</f>
        <v>1201.0099999999848</v>
      </c>
      <c r="H38" s="17">
        <f>SUM(H8:H37)</f>
        <v>364100.45500000007</v>
      </c>
      <c r="I38" s="18">
        <f>SUMIF(I8:I37,"&gt;0")</f>
        <v>1294.2600000000002</v>
      </c>
      <c r="J38" s="17">
        <f>SUM(J8:J37)</f>
        <v>359375.56600000005</v>
      </c>
      <c r="K38" s="18">
        <f>SUMIF(K8:K37,"&gt;0")</f>
        <v>2818.0410000000206</v>
      </c>
      <c r="L38" s="17">
        <f>SUM(L8:L37)</f>
        <v>1105818.7580000004</v>
      </c>
      <c r="M38" s="18">
        <f>SUMIF(M8:M37,"&gt;0")</f>
        <v>5313.3110000000052</v>
      </c>
      <c r="N38" s="17">
        <f>SUM(N8:N37)</f>
        <v>0</v>
      </c>
      <c r="O38" s="17">
        <f>SUM(O8:O37)</f>
        <v>0</v>
      </c>
      <c r="P38" s="17">
        <f>SUM(P8:P37)</f>
        <v>10484.200999999999</v>
      </c>
      <c r="Q38" s="18">
        <f>SUMIF(Q8:Q37,"&gt;0")</f>
        <v>84.461999999999989</v>
      </c>
      <c r="R38" s="17">
        <f>SUM(R8:R37)</f>
        <v>10357.985999999999</v>
      </c>
      <c r="S38" s="18">
        <f>SUMIF(S8:S37,"&gt;0")</f>
        <v>138.32300000000001</v>
      </c>
      <c r="T38" s="17">
        <f>SUM(T8:T37)</f>
        <v>10477.249</v>
      </c>
      <c r="U38" s="18">
        <f>SUMIF(U8:U37,"&gt;0")</f>
        <v>35.401000000000003</v>
      </c>
      <c r="V38" s="17">
        <f>SUM(V8:V37)</f>
        <v>31319.436000000002</v>
      </c>
      <c r="W38" s="18">
        <f>SUMIF(W8:W37,"&gt;0")</f>
        <v>258.18599999999998</v>
      </c>
      <c r="X38" s="17">
        <f>SUM(X8:X37)</f>
        <v>0</v>
      </c>
      <c r="Y38" s="17">
        <f>SUM(Y8:Y37)</f>
        <v>0</v>
      </c>
      <c r="Z38" s="17">
        <f>SUM(Z8:Z37)</f>
        <v>7955.9430000000002</v>
      </c>
      <c r="AA38" s="18">
        <f>SUMIF(AA8:AA37,"&gt;0")</f>
        <v>10.970999999999998</v>
      </c>
      <c r="AB38" s="17">
        <f>SUM(AB8:AB37)</f>
        <v>7927.1990000000005</v>
      </c>
      <c r="AC38" s="18">
        <f>SUMIF(AC8:AC37,"&gt;0")</f>
        <v>8.229000000000001</v>
      </c>
      <c r="AD38" s="17">
        <f>SUM(AD8:AD37)</f>
        <v>7483.0489999999991</v>
      </c>
      <c r="AE38" s="18">
        <f>SUMIF(AE8:AE37,"&gt;0")</f>
        <v>49.940999999999995</v>
      </c>
      <c r="AF38" s="17">
        <f>SUM(AF8:AF37)</f>
        <v>23366.190999999988</v>
      </c>
      <c r="AG38" s="18">
        <f>SUMIF(AG8:AG37,"&gt;0")</f>
        <v>69.141000000000005</v>
      </c>
      <c r="AH38" s="17">
        <f>SUM(AH8:AH37)</f>
        <v>0</v>
      </c>
      <c r="AI38" s="17">
        <f>SUM(AI8:AI37)</f>
        <v>0</v>
      </c>
      <c r="AJ38" s="17">
        <f>SUM(AJ8:AJ37)</f>
        <v>16917.282000000003</v>
      </c>
      <c r="AK38" s="18">
        <f t="shared" ref="AK38:AO38" si="11">SUM(AK8:AK37)</f>
        <v>260.28700000000003</v>
      </c>
      <c r="AL38" s="17">
        <f t="shared" si="11"/>
        <v>13241.570000000002</v>
      </c>
      <c r="AM38" s="18">
        <f t="shared" si="11"/>
        <v>219.74200000000005</v>
      </c>
      <c r="AN38" s="17">
        <f t="shared" si="11"/>
        <v>12456.462999999998</v>
      </c>
      <c r="AO38" s="18">
        <f t="shared" si="11"/>
        <v>199.72499999999999</v>
      </c>
      <c r="AP38" s="17">
        <f>SUM(AP8:AP37)</f>
        <v>42615.314999999995</v>
      </c>
      <c r="AQ38" s="18">
        <f>SUMIF(AQ8:AQ37,"&gt;0")</f>
        <v>679.75400000000002</v>
      </c>
      <c r="AR38" s="17">
        <f>SUM(AR8:AR37)</f>
        <v>0</v>
      </c>
      <c r="AS38" s="17">
        <f>SUM(AS8:AS37)</f>
        <v>0</v>
      </c>
      <c r="AT38" s="17">
        <f>SUM(AT8:AT37)</f>
        <v>0</v>
      </c>
      <c r="AU38" s="17">
        <f>SUM(AU8:AU37)</f>
        <v>3035.41</v>
      </c>
      <c r="AV38" s="17">
        <f>SUM(AV8:AV37)</f>
        <v>28849.750000000011</v>
      </c>
      <c r="AW38" s="18">
        <f t="shared" ref="AW38:BP38" si="12">SUM(AW8:AW37)</f>
        <v>875.2099999999997</v>
      </c>
      <c r="AX38" s="17">
        <f t="shared" si="12"/>
        <v>2645.57</v>
      </c>
      <c r="AY38" s="17">
        <f t="shared" si="12"/>
        <v>28915.349999999995</v>
      </c>
      <c r="AZ38" s="18">
        <f t="shared" si="12"/>
        <v>855.32999999999993</v>
      </c>
      <c r="BA38" s="17">
        <f t="shared" si="12"/>
        <v>2118.9899999999993</v>
      </c>
      <c r="BB38" s="17">
        <f t="shared" si="12"/>
        <v>26897.19</v>
      </c>
      <c r="BC38" s="18">
        <f t="shared" si="12"/>
        <v>875.03999999999985</v>
      </c>
      <c r="BD38" s="17">
        <f t="shared" si="12"/>
        <v>7799.9700000000012</v>
      </c>
      <c r="BE38" s="17">
        <f t="shared" si="12"/>
        <v>84662.290000000008</v>
      </c>
      <c r="BF38" s="18">
        <f t="shared" si="12"/>
        <v>2605.58</v>
      </c>
      <c r="BG38" s="17">
        <f t="shared" si="12"/>
        <v>0</v>
      </c>
      <c r="BH38" s="17">
        <f t="shared" si="12"/>
        <v>0</v>
      </c>
      <c r="BI38" s="17">
        <f t="shared" si="12"/>
        <v>73515.37</v>
      </c>
      <c r="BJ38" s="18">
        <f t="shared" si="12"/>
        <v>64.569999999999993</v>
      </c>
      <c r="BK38" s="17">
        <f t="shared" si="12"/>
        <v>75415.280000000028</v>
      </c>
      <c r="BL38" s="18">
        <f t="shared" si="12"/>
        <v>89.120000000000019</v>
      </c>
      <c r="BM38" s="17">
        <f t="shared" si="12"/>
        <v>69875.45</v>
      </c>
      <c r="BN38" s="18">
        <f t="shared" si="12"/>
        <v>74.750000000000014</v>
      </c>
      <c r="BO38" s="17">
        <f t="shared" si="12"/>
        <v>218806.10000000003</v>
      </c>
      <c r="BP38" s="18">
        <f t="shared" si="12"/>
        <v>228.44</v>
      </c>
      <c r="BR38" s="7">
        <f>SUM(BR8:BR37)</f>
        <v>116235.67000000001</v>
      </c>
      <c r="BS38" s="7">
        <f>SUM(BS8:BS37)</f>
        <v>28659.14</v>
      </c>
      <c r="BT38" s="7">
        <f>SUM(BT8:BT37)</f>
        <v>1542.3400000000001</v>
      </c>
      <c r="BU38" s="25">
        <f>SUM(BD38:BF38)-SUM(BR38:BT38)</f>
        <v>-51369.309999999983</v>
      </c>
      <c r="BV38" s="26">
        <f>BU38/SUM(BR38:BT38)</f>
        <v>-0.35079424859060687</v>
      </c>
      <c r="BW38" s="7">
        <f>SUM(BD38:BF38)*0.386</f>
        <v>36696.186240000003</v>
      </c>
      <c r="BX38" s="7">
        <f>BW38</f>
        <v>36696.186240000003</v>
      </c>
    </row>
    <row r="39" spans="1:76" x14ac:dyDescent="0.2">
      <c r="BF39" s="15"/>
      <c r="BP39" s="15"/>
    </row>
    <row r="40" spans="1:76" x14ac:dyDescent="0.2">
      <c r="B40" s="50" t="s">
        <v>51</v>
      </c>
      <c r="C40" s="50"/>
    </row>
    <row r="41" spans="1:76" x14ac:dyDescent="0.2">
      <c r="A41" s="63" t="s">
        <v>5</v>
      </c>
      <c r="B41" s="63" t="s">
        <v>6</v>
      </c>
      <c r="C41" s="63" t="s">
        <v>7</v>
      </c>
      <c r="D41" s="53" t="s">
        <v>8</v>
      </c>
      <c r="E41" s="54"/>
      <c r="F41" s="60" t="s">
        <v>52</v>
      </c>
      <c r="G41" s="60"/>
      <c r="H41" s="60"/>
      <c r="I41" s="60"/>
      <c r="J41" s="60"/>
      <c r="K41" s="60"/>
      <c r="L41" s="60"/>
      <c r="M41" s="60"/>
      <c r="N41" s="53" t="s">
        <v>8</v>
      </c>
      <c r="O41" s="54"/>
      <c r="P41" s="60" t="s">
        <v>52</v>
      </c>
      <c r="Q41" s="60"/>
      <c r="R41" s="60"/>
      <c r="S41" s="60"/>
      <c r="T41" s="60"/>
      <c r="U41" s="60"/>
      <c r="V41" s="60"/>
      <c r="W41" s="60"/>
      <c r="X41" s="53" t="s">
        <v>8</v>
      </c>
      <c r="Y41" s="54"/>
      <c r="Z41" s="60" t="s">
        <v>52</v>
      </c>
      <c r="AA41" s="60"/>
      <c r="AB41" s="60"/>
      <c r="AC41" s="60"/>
      <c r="AD41" s="60"/>
      <c r="AE41" s="60"/>
      <c r="AF41" s="60"/>
      <c r="AG41" s="60"/>
      <c r="AH41" s="53" t="s">
        <v>8</v>
      </c>
      <c r="AI41" s="54"/>
      <c r="AJ41" s="60" t="s">
        <v>52</v>
      </c>
      <c r="AK41" s="60"/>
      <c r="AL41" s="60"/>
      <c r="AM41" s="60"/>
      <c r="AN41" s="60"/>
      <c r="AO41" s="60"/>
      <c r="AP41" s="60"/>
      <c r="AQ41" s="60"/>
      <c r="AR41" s="53" t="s">
        <v>8</v>
      </c>
      <c r="AS41" s="74"/>
      <c r="AT41" s="54"/>
      <c r="AU41" s="60" t="s">
        <v>52</v>
      </c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53" t="s">
        <v>10</v>
      </c>
      <c r="BH41" s="54"/>
      <c r="BI41" s="60" t="s">
        <v>52</v>
      </c>
      <c r="BJ41" s="60"/>
      <c r="BK41" s="60"/>
      <c r="BL41" s="60"/>
      <c r="BM41" s="60"/>
      <c r="BN41" s="60"/>
      <c r="BO41" s="60"/>
      <c r="BP41" s="60"/>
    </row>
    <row r="42" spans="1:76" x14ac:dyDescent="0.2">
      <c r="A42" s="64"/>
      <c r="B42" s="64"/>
      <c r="C42" s="64"/>
      <c r="D42" s="53" t="s">
        <v>12</v>
      </c>
      <c r="E42" s="54"/>
      <c r="F42" s="60" t="s">
        <v>53</v>
      </c>
      <c r="G42" s="60"/>
      <c r="H42" s="60" t="s">
        <v>54</v>
      </c>
      <c r="I42" s="60"/>
      <c r="J42" s="60" t="s">
        <v>55</v>
      </c>
      <c r="K42" s="60"/>
      <c r="L42" s="60" t="s">
        <v>56</v>
      </c>
      <c r="M42" s="60"/>
      <c r="N42" s="53" t="s">
        <v>12</v>
      </c>
      <c r="O42" s="54"/>
      <c r="P42" s="60" t="s">
        <v>53</v>
      </c>
      <c r="Q42" s="60"/>
      <c r="R42" s="60" t="s">
        <v>54</v>
      </c>
      <c r="S42" s="60"/>
      <c r="T42" s="60" t="s">
        <v>55</v>
      </c>
      <c r="U42" s="60"/>
      <c r="V42" s="60" t="s">
        <v>56</v>
      </c>
      <c r="W42" s="60"/>
      <c r="X42" s="53" t="s">
        <v>12</v>
      </c>
      <c r="Y42" s="54"/>
      <c r="Z42" s="60" t="s">
        <v>53</v>
      </c>
      <c r="AA42" s="60"/>
      <c r="AB42" s="60" t="s">
        <v>54</v>
      </c>
      <c r="AC42" s="60"/>
      <c r="AD42" s="60" t="s">
        <v>55</v>
      </c>
      <c r="AE42" s="60"/>
      <c r="AF42" s="60" t="s">
        <v>56</v>
      </c>
      <c r="AG42" s="60"/>
      <c r="AH42" s="53" t="s">
        <v>12</v>
      </c>
      <c r="AI42" s="54"/>
      <c r="AJ42" s="60" t="s">
        <v>53</v>
      </c>
      <c r="AK42" s="60"/>
      <c r="AL42" s="60" t="s">
        <v>54</v>
      </c>
      <c r="AM42" s="60"/>
      <c r="AN42" s="60" t="s">
        <v>55</v>
      </c>
      <c r="AO42" s="60"/>
      <c r="AP42" s="60" t="s">
        <v>56</v>
      </c>
      <c r="AQ42" s="60"/>
      <c r="AR42" s="53" t="s">
        <v>12</v>
      </c>
      <c r="AS42" s="74"/>
      <c r="AT42" s="54"/>
      <c r="AU42" s="60" t="s">
        <v>53</v>
      </c>
      <c r="AV42" s="60"/>
      <c r="AW42" s="60"/>
      <c r="AX42" s="60" t="s">
        <v>54</v>
      </c>
      <c r="AY42" s="60"/>
      <c r="AZ42" s="60"/>
      <c r="BA42" s="60" t="s">
        <v>55</v>
      </c>
      <c r="BB42" s="60"/>
      <c r="BC42" s="60"/>
      <c r="BD42" s="61" t="s">
        <v>56</v>
      </c>
      <c r="BE42" s="61"/>
      <c r="BF42" s="61"/>
      <c r="BG42" s="53" t="s">
        <v>12</v>
      </c>
      <c r="BH42" s="54"/>
      <c r="BI42" s="60" t="s">
        <v>53</v>
      </c>
      <c r="BJ42" s="60"/>
      <c r="BK42" s="60" t="s">
        <v>54</v>
      </c>
      <c r="BL42" s="60"/>
      <c r="BM42" s="60" t="s">
        <v>55</v>
      </c>
      <c r="BN42" s="60"/>
      <c r="BO42" s="60" t="s">
        <v>56</v>
      </c>
      <c r="BP42" s="60"/>
    </row>
    <row r="43" spans="1:76" ht="144" customHeight="1" x14ac:dyDescent="0.2">
      <c r="A43" s="65"/>
      <c r="B43" s="65"/>
      <c r="C43" s="65"/>
      <c r="D43" s="8" t="s">
        <v>17</v>
      </c>
      <c r="E43" s="8" t="s">
        <v>18</v>
      </c>
      <c r="F43" s="8" t="s">
        <v>17</v>
      </c>
      <c r="G43" s="8" t="s">
        <v>18</v>
      </c>
      <c r="H43" s="8" t="s">
        <v>17</v>
      </c>
      <c r="I43" s="8" t="s">
        <v>18</v>
      </c>
      <c r="J43" s="8" t="s">
        <v>17</v>
      </c>
      <c r="K43" s="8" t="s">
        <v>18</v>
      </c>
      <c r="L43" s="8" t="s">
        <v>17</v>
      </c>
      <c r="M43" s="8" t="s">
        <v>18</v>
      </c>
      <c r="N43" s="8" t="s">
        <v>17</v>
      </c>
      <c r="O43" s="8" t="s">
        <v>18</v>
      </c>
      <c r="P43" s="8" t="s">
        <v>17</v>
      </c>
      <c r="Q43" s="8" t="s">
        <v>18</v>
      </c>
      <c r="R43" s="8" t="s">
        <v>17</v>
      </c>
      <c r="S43" s="8" t="s">
        <v>18</v>
      </c>
      <c r="T43" s="8" t="s">
        <v>17</v>
      </c>
      <c r="U43" s="8" t="s">
        <v>18</v>
      </c>
      <c r="V43" s="8" t="s">
        <v>17</v>
      </c>
      <c r="W43" s="8" t="s">
        <v>18</v>
      </c>
      <c r="X43" s="8" t="s">
        <v>17</v>
      </c>
      <c r="Y43" s="8" t="s">
        <v>18</v>
      </c>
      <c r="Z43" s="8" t="s">
        <v>17</v>
      </c>
      <c r="AA43" s="8" t="s">
        <v>18</v>
      </c>
      <c r="AB43" s="8" t="s">
        <v>17</v>
      </c>
      <c r="AC43" s="8" t="s">
        <v>18</v>
      </c>
      <c r="AD43" s="8" t="s">
        <v>17</v>
      </c>
      <c r="AE43" s="8" t="s">
        <v>18</v>
      </c>
      <c r="AF43" s="8" t="s">
        <v>17</v>
      </c>
      <c r="AG43" s="8" t="s">
        <v>18</v>
      </c>
      <c r="AH43" s="8" t="s">
        <v>17</v>
      </c>
      <c r="AI43" s="8" t="s">
        <v>18</v>
      </c>
      <c r="AJ43" s="8" t="s">
        <v>17</v>
      </c>
      <c r="AK43" s="8" t="s">
        <v>18</v>
      </c>
      <c r="AL43" s="8" t="s">
        <v>17</v>
      </c>
      <c r="AM43" s="8" t="s">
        <v>18</v>
      </c>
      <c r="AN43" s="8" t="s">
        <v>17</v>
      </c>
      <c r="AO43" s="8" t="s">
        <v>18</v>
      </c>
      <c r="AP43" s="8" t="s">
        <v>17</v>
      </c>
      <c r="AQ43" s="8" t="s">
        <v>18</v>
      </c>
      <c r="AR43" s="8" t="s">
        <v>79</v>
      </c>
      <c r="AS43" s="8" t="s">
        <v>80</v>
      </c>
      <c r="AT43" s="8" t="s">
        <v>18</v>
      </c>
      <c r="AU43" s="8" t="s">
        <v>79</v>
      </c>
      <c r="AV43" s="8" t="s">
        <v>80</v>
      </c>
      <c r="AW43" s="8" t="s">
        <v>18</v>
      </c>
      <c r="AX43" s="8" t="s">
        <v>79</v>
      </c>
      <c r="AY43" s="8" t="s">
        <v>80</v>
      </c>
      <c r="AZ43" s="8" t="s">
        <v>18</v>
      </c>
      <c r="BA43" s="8" t="s">
        <v>79</v>
      </c>
      <c r="BB43" s="8" t="s">
        <v>80</v>
      </c>
      <c r="BC43" s="8" t="s">
        <v>18</v>
      </c>
      <c r="BD43" s="8" t="s">
        <v>79</v>
      </c>
      <c r="BE43" s="8" t="s">
        <v>80</v>
      </c>
      <c r="BF43" s="8" t="s">
        <v>18</v>
      </c>
      <c r="BG43" s="8" t="s">
        <v>17</v>
      </c>
      <c r="BH43" s="8" t="s">
        <v>18</v>
      </c>
      <c r="BI43" s="8" t="s">
        <v>17</v>
      </c>
      <c r="BJ43" s="8" t="s">
        <v>18</v>
      </c>
      <c r="BK43" s="8" t="s">
        <v>17</v>
      </c>
      <c r="BL43" s="8" t="s">
        <v>18</v>
      </c>
      <c r="BM43" s="8" t="s">
        <v>17</v>
      </c>
      <c r="BN43" s="8" t="s">
        <v>18</v>
      </c>
      <c r="BO43" s="8" t="s">
        <v>17</v>
      </c>
      <c r="BP43" s="8" t="s">
        <v>18</v>
      </c>
    </row>
    <row r="44" spans="1:76" x14ac:dyDescent="0.2">
      <c r="B44" s="11" t="s">
        <v>19</v>
      </c>
      <c r="C44" s="12" t="s">
        <v>20</v>
      </c>
      <c r="D44" s="13"/>
      <c r="E44" s="13"/>
      <c r="F44" s="19">
        <v>2070.502</v>
      </c>
      <c r="G44" s="19">
        <v>71.373000000000005</v>
      </c>
      <c r="H44" s="19">
        <v>1679.251</v>
      </c>
      <c r="I44" s="19">
        <v>6.61</v>
      </c>
      <c r="J44" s="19">
        <v>1620.7070000000001</v>
      </c>
      <c r="K44" s="19">
        <v>5.7750000000000004</v>
      </c>
      <c r="L44" s="13">
        <f t="shared" ref="L44:M73" si="13">F44+H44+J44</f>
        <v>5370.46</v>
      </c>
      <c r="M44" s="13">
        <f>G44+I44+K44</f>
        <v>83.75800000000001</v>
      </c>
      <c r="N44" s="13"/>
      <c r="O44" s="13"/>
      <c r="P44" s="19">
        <v>58.527000000000001</v>
      </c>
      <c r="Q44" s="19"/>
      <c r="R44" s="19">
        <v>43.576000000000001</v>
      </c>
      <c r="S44" s="19"/>
      <c r="T44" s="19">
        <v>35.045999999999999</v>
      </c>
      <c r="U44" s="19"/>
      <c r="V44" s="13">
        <f t="shared" ref="V44:W73" si="14">P44+R44+T44</f>
        <v>137.149</v>
      </c>
      <c r="W44" s="13">
        <f t="shared" si="14"/>
        <v>0</v>
      </c>
      <c r="X44" s="13"/>
      <c r="Y44" s="13"/>
      <c r="Z44" s="19">
        <v>117.562</v>
      </c>
      <c r="AA44" s="19">
        <v>1.3129999999999999</v>
      </c>
      <c r="AB44" s="19">
        <v>75.900000000000006</v>
      </c>
      <c r="AC44" s="19"/>
      <c r="AD44" s="19">
        <v>67.265000000000001</v>
      </c>
      <c r="AE44" s="19"/>
      <c r="AF44" s="13">
        <f t="shared" ref="AF44:AG73" si="15">Z44+AB44+AD44</f>
        <v>260.72699999999998</v>
      </c>
      <c r="AG44" s="13">
        <f t="shared" si="15"/>
        <v>1.3129999999999999</v>
      </c>
      <c r="AH44" s="13"/>
      <c r="AI44" s="13"/>
      <c r="AJ44" s="19">
        <v>211.45</v>
      </c>
      <c r="AK44" s="19">
        <v>69.858999999999995</v>
      </c>
      <c r="AL44" s="19">
        <v>147.59800000000001</v>
      </c>
      <c r="AM44" s="19">
        <v>5.8730000000000002</v>
      </c>
      <c r="AN44" s="19">
        <v>100.79900000000001</v>
      </c>
      <c r="AO44" s="19">
        <v>4.6260000000000003</v>
      </c>
      <c r="AP44" s="27">
        <f t="shared" ref="AP44:AQ73" si="16">AJ44+AL44+AN44</f>
        <v>459.84699999999998</v>
      </c>
      <c r="AQ44" s="27">
        <f t="shared" si="16"/>
        <v>80.358000000000004</v>
      </c>
      <c r="AR44" s="14"/>
      <c r="AS44" s="14"/>
      <c r="AT44" s="14"/>
      <c r="AU44" s="28">
        <v>87.19</v>
      </c>
      <c r="AV44" s="28">
        <v>63.81</v>
      </c>
      <c r="AW44" s="28">
        <v>0</v>
      </c>
      <c r="AX44" s="28">
        <v>76.31</v>
      </c>
      <c r="AY44" s="28">
        <v>69.540000000000006</v>
      </c>
      <c r="AZ44" s="28">
        <v>0</v>
      </c>
      <c r="BA44" s="28">
        <v>59.96</v>
      </c>
      <c r="BB44" s="28">
        <v>75.42</v>
      </c>
      <c r="BC44" s="28">
        <v>0</v>
      </c>
      <c r="BD44" s="13">
        <f t="shared" ref="BD44:BF73" si="17">SUM(AU44,AX44,BA44)</f>
        <v>223.46</v>
      </c>
      <c r="BE44" s="13">
        <f t="shared" si="17"/>
        <v>208.77000000000004</v>
      </c>
      <c r="BF44" s="13">
        <f t="shared" si="17"/>
        <v>0</v>
      </c>
      <c r="BG44" s="14"/>
      <c r="BH44" s="14"/>
      <c r="BI44" s="24">
        <v>1251.01</v>
      </c>
      <c r="BJ44" s="24">
        <v>1.17</v>
      </c>
      <c r="BK44" s="24">
        <v>1169.3499999999999</v>
      </c>
      <c r="BL44" s="24">
        <v>3.58</v>
      </c>
      <c r="BM44" s="28">
        <v>1141.4000000000001</v>
      </c>
      <c r="BN44" s="28">
        <v>-0.61</v>
      </c>
      <c r="BO44" s="13">
        <f t="shared" ref="BO44:BP73" si="18">BI44+BK44+BM44</f>
        <v>3561.7599999999998</v>
      </c>
      <c r="BP44" s="13">
        <f t="shared" si="18"/>
        <v>4.1399999999999997</v>
      </c>
      <c r="BR44" s="3">
        <v>365.21000000000004</v>
      </c>
      <c r="BS44" s="3">
        <v>9.7199999999999989</v>
      </c>
      <c r="BT44" s="3">
        <v>0.39</v>
      </c>
      <c r="BU44" s="25">
        <f t="shared" ref="BU44:BU73" si="19">SUM(BD44:BF44)-SUM(BR44:BT44)</f>
        <v>56.909999999999968</v>
      </c>
      <c r="BV44" s="26">
        <f t="shared" ref="BV44:BV73" si="20">BU44/SUM(BR44:BT44)</f>
        <v>0.15163060854737281</v>
      </c>
    </row>
    <row r="45" spans="1:76" x14ac:dyDescent="0.2">
      <c r="B45" s="11" t="s">
        <v>21</v>
      </c>
      <c r="C45" s="12" t="s">
        <v>20</v>
      </c>
      <c r="D45" s="13"/>
      <c r="E45" s="13"/>
      <c r="F45" s="19">
        <v>3723.0529999999999</v>
      </c>
      <c r="G45" s="19">
        <v>4.9260000000000002</v>
      </c>
      <c r="H45" s="19">
        <v>3094.7689999999998</v>
      </c>
      <c r="I45" s="19">
        <v>6.2869999999999999</v>
      </c>
      <c r="J45" s="19">
        <v>2785.1610000000001</v>
      </c>
      <c r="K45" s="19">
        <v>9.7010000000000005</v>
      </c>
      <c r="L45" s="13">
        <f t="shared" si="13"/>
        <v>9602.9830000000002</v>
      </c>
      <c r="M45" s="13">
        <f t="shared" si="13"/>
        <v>20.914000000000001</v>
      </c>
      <c r="N45" s="13"/>
      <c r="O45" s="13"/>
      <c r="P45" s="19">
        <v>444.815</v>
      </c>
      <c r="Q45" s="19">
        <v>2.8079999999999998</v>
      </c>
      <c r="R45" s="19">
        <v>300.971</v>
      </c>
      <c r="S45" s="19">
        <v>2.9020000000000001</v>
      </c>
      <c r="T45" s="19">
        <v>239.018</v>
      </c>
      <c r="U45" s="19">
        <v>2.8079999999999998</v>
      </c>
      <c r="V45" s="13">
        <f t="shared" si="14"/>
        <v>984.80400000000009</v>
      </c>
      <c r="W45" s="13">
        <f t="shared" si="14"/>
        <v>8.5180000000000007</v>
      </c>
      <c r="X45" s="13"/>
      <c r="Y45" s="13"/>
      <c r="Z45" s="19">
        <v>120.989</v>
      </c>
      <c r="AA45" s="19"/>
      <c r="AB45" s="19">
        <v>71.484999999999999</v>
      </c>
      <c r="AC45" s="19"/>
      <c r="AD45" s="19">
        <v>63.045999999999999</v>
      </c>
      <c r="AE45" s="19"/>
      <c r="AF45" s="13">
        <f t="shared" si="15"/>
        <v>255.51999999999998</v>
      </c>
      <c r="AG45" s="13">
        <f t="shared" si="15"/>
        <v>0</v>
      </c>
      <c r="AH45" s="13"/>
      <c r="AI45" s="13"/>
      <c r="AJ45" s="19">
        <v>359.26600000000002</v>
      </c>
      <c r="AK45" s="19">
        <v>0.33500000000000002</v>
      </c>
      <c r="AL45" s="19">
        <v>214.435</v>
      </c>
      <c r="AM45" s="19">
        <v>1.915</v>
      </c>
      <c r="AN45" s="19">
        <v>170.68899999999999</v>
      </c>
      <c r="AO45" s="19">
        <v>1.518</v>
      </c>
      <c r="AP45" s="27">
        <f t="shared" si="16"/>
        <v>744.39</v>
      </c>
      <c r="AQ45" s="27">
        <f t="shared" si="16"/>
        <v>3.7679999999999998</v>
      </c>
      <c r="AR45" s="14"/>
      <c r="AS45" s="14"/>
      <c r="AT45" s="14"/>
      <c r="AU45" s="28">
        <v>34.96</v>
      </c>
      <c r="AV45" s="28">
        <v>352.23</v>
      </c>
      <c r="AW45" s="28">
        <v>0.43</v>
      </c>
      <c r="AX45" s="28">
        <v>31.1</v>
      </c>
      <c r="AY45" s="28">
        <v>332.05</v>
      </c>
      <c r="AZ45" s="28">
        <v>0.54</v>
      </c>
      <c r="BA45" s="28">
        <v>22.94</v>
      </c>
      <c r="BB45" s="28">
        <v>312.49</v>
      </c>
      <c r="BC45" s="28">
        <v>0.42</v>
      </c>
      <c r="BD45" s="13">
        <f t="shared" si="17"/>
        <v>89</v>
      </c>
      <c r="BE45" s="13">
        <f t="shared" si="17"/>
        <v>996.77</v>
      </c>
      <c r="BF45" s="13">
        <f t="shared" si="17"/>
        <v>1.39</v>
      </c>
      <c r="BG45" s="14"/>
      <c r="BH45" s="14"/>
      <c r="BI45" s="24">
        <v>1520.77</v>
      </c>
      <c r="BJ45" s="24">
        <v>-0.44</v>
      </c>
      <c r="BK45" s="24">
        <v>1430.51</v>
      </c>
      <c r="BL45" s="24">
        <v>-1.67</v>
      </c>
      <c r="BM45" s="28">
        <v>1322.29</v>
      </c>
      <c r="BN45" s="28">
        <v>-2.87</v>
      </c>
      <c r="BO45" s="13">
        <f t="shared" si="18"/>
        <v>4273.57</v>
      </c>
      <c r="BP45" s="13">
        <f t="shared" si="18"/>
        <v>-4.9800000000000004</v>
      </c>
      <c r="BR45" s="3">
        <v>859.95</v>
      </c>
      <c r="BS45" s="3">
        <v>106.64000000000001</v>
      </c>
      <c r="BT45" s="3">
        <v>2.31</v>
      </c>
      <c r="BU45" s="25">
        <f t="shared" si="19"/>
        <v>118.2600000000001</v>
      </c>
      <c r="BV45" s="26">
        <f t="shared" si="20"/>
        <v>0.12205593972546197</v>
      </c>
    </row>
    <row r="46" spans="1:76" x14ac:dyDescent="0.2">
      <c r="B46" s="11" t="s">
        <v>22</v>
      </c>
      <c r="C46" s="12" t="s">
        <v>20</v>
      </c>
      <c r="D46" s="13"/>
      <c r="E46" s="13"/>
      <c r="F46" s="19">
        <v>1702.598</v>
      </c>
      <c r="G46" s="19"/>
      <c r="H46" s="19">
        <v>1323.4749999999999</v>
      </c>
      <c r="I46" s="19"/>
      <c r="J46" s="19">
        <v>1409.3389999999999</v>
      </c>
      <c r="K46" s="19">
        <v>0.498</v>
      </c>
      <c r="L46" s="13">
        <f t="shared" si="13"/>
        <v>4435.4120000000003</v>
      </c>
      <c r="M46" s="13">
        <f t="shared" si="13"/>
        <v>0.498</v>
      </c>
      <c r="N46" s="13"/>
      <c r="O46" s="13"/>
      <c r="P46" s="19"/>
      <c r="Q46" s="19"/>
      <c r="R46" s="19"/>
      <c r="S46" s="19"/>
      <c r="T46" s="19"/>
      <c r="U46" s="19"/>
      <c r="V46" s="13">
        <f t="shared" si="14"/>
        <v>0</v>
      </c>
      <c r="W46" s="13">
        <f t="shared" si="14"/>
        <v>0</v>
      </c>
      <c r="X46" s="13"/>
      <c r="Y46" s="13"/>
      <c r="Z46" s="19">
        <v>34.231000000000002</v>
      </c>
      <c r="AA46" s="19"/>
      <c r="AB46" s="19">
        <v>22.544</v>
      </c>
      <c r="AC46" s="19"/>
      <c r="AD46" s="19">
        <v>21.905999999999999</v>
      </c>
      <c r="AE46" s="19"/>
      <c r="AF46" s="13">
        <f t="shared" si="15"/>
        <v>78.681000000000012</v>
      </c>
      <c r="AG46" s="13">
        <f t="shared" si="15"/>
        <v>0</v>
      </c>
      <c r="AH46" s="13"/>
      <c r="AI46" s="13"/>
      <c r="AJ46" s="19">
        <v>225.89500000000001</v>
      </c>
      <c r="AK46" s="19"/>
      <c r="AL46" s="19">
        <v>140.49700000000001</v>
      </c>
      <c r="AM46" s="19"/>
      <c r="AN46" s="19">
        <v>176.51599999999999</v>
      </c>
      <c r="AO46" s="19"/>
      <c r="AP46" s="27">
        <f t="shared" si="16"/>
        <v>542.90800000000002</v>
      </c>
      <c r="AQ46" s="27">
        <f t="shared" si="16"/>
        <v>0</v>
      </c>
      <c r="AR46" s="14"/>
      <c r="AS46" s="14"/>
      <c r="AT46" s="14"/>
      <c r="AU46" s="28">
        <v>47.02</v>
      </c>
      <c r="AV46" s="28">
        <v>94.52</v>
      </c>
      <c r="AW46" s="28">
        <v>0</v>
      </c>
      <c r="AX46" s="28">
        <v>45.16</v>
      </c>
      <c r="AY46" s="28">
        <v>73.84</v>
      </c>
      <c r="AZ46" s="28">
        <v>0</v>
      </c>
      <c r="BA46" s="28">
        <v>32.44</v>
      </c>
      <c r="BB46" s="28">
        <v>85.77</v>
      </c>
      <c r="BC46" s="28">
        <v>0</v>
      </c>
      <c r="BD46" s="13">
        <f t="shared" si="17"/>
        <v>124.62</v>
      </c>
      <c r="BE46" s="13">
        <f t="shared" si="17"/>
        <v>254.13</v>
      </c>
      <c r="BF46" s="13">
        <f t="shared" si="17"/>
        <v>0</v>
      </c>
      <c r="BG46" s="14"/>
      <c r="BH46" s="14"/>
      <c r="BI46" s="24">
        <v>1124.4000000000001</v>
      </c>
      <c r="BJ46" s="24">
        <v>0.18</v>
      </c>
      <c r="BK46" s="24">
        <v>1197.52</v>
      </c>
      <c r="BL46" s="24">
        <v>7.0000000000000007E-2</v>
      </c>
      <c r="BM46" s="28">
        <v>965.6</v>
      </c>
      <c r="BN46" s="28">
        <v>0.63</v>
      </c>
      <c r="BO46" s="13">
        <f t="shared" si="18"/>
        <v>3287.52</v>
      </c>
      <c r="BP46" s="13">
        <f t="shared" si="18"/>
        <v>0.88</v>
      </c>
      <c r="BR46" s="3">
        <v>274.7</v>
      </c>
      <c r="BS46" s="3">
        <v>64.349999999999994</v>
      </c>
      <c r="BT46" s="3">
        <v>0</v>
      </c>
      <c r="BU46" s="25">
        <f t="shared" si="19"/>
        <v>39.700000000000045</v>
      </c>
      <c r="BV46" s="26">
        <f t="shared" si="20"/>
        <v>0.11709187435481508</v>
      </c>
    </row>
    <row r="47" spans="1:76" x14ac:dyDescent="0.2">
      <c r="B47" s="11" t="s">
        <v>23</v>
      </c>
      <c r="C47" s="12" t="s">
        <v>20</v>
      </c>
      <c r="D47" s="13"/>
      <c r="E47" s="13"/>
      <c r="F47" s="19">
        <v>13742.564</v>
      </c>
      <c r="G47" s="19">
        <v>8.4939999999999998</v>
      </c>
      <c r="H47" s="19">
        <v>13038.151</v>
      </c>
      <c r="I47" s="19">
        <v>3.4870000000000001</v>
      </c>
      <c r="J47" s="19">
        <v>12241.404</v>
      </c>
      <c r="K47" s="19">
        <v>136.93899999999999</v>
      </c>
      <c r="L47" s="13">
        <f t="shared" si="13"/>
        <v>39022.118999999999</v>
      </c>
      <c r="M47" s="13">
        <f t="shared" si="13"/>
        <v>148.91999999999999</v>
      </c>
      <c r="N47" s="13"/>
      <c r="O47" s="13"/>
      <c r="P47" s="19">
        <v>39.473999999999997</v>
      </c>
      <c r="Q47" s="19"/>
      <c r="R47" s="19">
        <v>28.265000000000001</v>
      </c>
      <c r="S47" s="19"/>
      <c r="T47" s="19">
        <v>25.016999999999999</v>
      </c>
      <c r="U47" s="19"/>
      <c r="V47" s="13">
        <f t="shared" si="14"/>
        <v>92.756</v>
      </c>
      <c r="W47" s="13">
        <f t="shared" si="14"/>
        <v>0</v>
      </c>
      <c r="X47" s="13"/>
      <c r="Y47" s="13"/>
      <c r="Z47" s="19">
        <v>3.7839999999999998</v>
      </c>
      <c r="AA47" s="19">
        <v>1.7999999999999999E-2</v>
      </c>
      <c r="AB47" s="19">
        <v>2.8090000000000002</v>
      </c>
      <c r="AC47" s="19">
        <v>1.9E-2</v>
      </c>
      <c r="AD47" s="19">
        <v>2.222</v>
      </c>
      <c r="AE47" s="19">
        <v>1.7999999999999999E-2</v>
      </c>
      <c r="AF47" s="13">
        <f t="shared" si="15"/>
        <v>8.8149999999999995</v>
      </c>
      <c r="AG47" s="13">
        <f t="shared" si="15"/>
        <v>5.4999999999999993E-2</v>
      </c>
      <c r="AH47" s="13"/>
      <c r="AI47" s="13"/>
      <c r="AJ47" s="19">
        <v>303.005</v>
      </c>
      <c r="AK47" s="19">
        <v>0.85199999999999998</v>
      </c>
      <c r="AL47" s="19">
        <v>196.697</v>
      </c>
      <c r="AM47" s="19"/>
      <c r="AN47" s="19">
        <v>150.428</v>
      </c>
      <c r="AO47" s="19"/>
      <c r="AP47" s="27">
        <f t="shared" si="16"/>
        <v>650.13</v>
      </c>
      <c r="AQ47" s="27">
        <f t="shared" si="16"/>
        <v>0.85199999999999998</v>
      </c>
      <c r="AR47" s="14"/>
      <c r="AS47" s="14"/>
      <c r="AT47" s="14"/>
      <c r="AU47" s="28">
        <v>62.92</v>
      </c>
      <c r="AV47" s="28">
        <v>61.46</v>
      </c>
      <c r="AW47" s="28">
        <v>0.48</v>
      </c>
      <c r="AX47" s="28">
        <v>48.79</v>
      </c>
      <c r="AY47" s="28">
        <v>60.18</v>
      </c>
      <c r="AZ47" s="28">
        <v>0.21</v>
      </c>
      <c r="BA47" s="28">
        <v>74.739999999999995</v>
      </c>
      <c r="BB47" s="28">
        <v>22.21</v>
      </c>
      <c r="BC47" s="28">
        <v>0.21</v>
      </c>
      <c r="BD47" s="13">
        <f t="shared" si="17"/>
        <v>186.45</v>
      </c>
      <c r="BE47" s="13">
        <f t="shared" si="17"/>
        <v>143.85</v>
      </c>
      <c r="BF47" s="13">
        <f t="shared" si="17"/>
        <v>0.89999999999999991</v>
      </c>
      <c r="BG47" s="14"/>
      <c r="BH47" s="14"/>
      <c r="BI47" s="24">
        <v>2090.44</v>
      </c>
      <c r="BJ47" s="24">
        <v>0.41</v>
      </c>
      <c r="BK47" s="24">
        <v>1912.18</v>
      </c>
      <c r="BL47" s="24">
        <v>0.26</v>
      </c>
      <c r="BM47" s="28">
        <v>1863.46</v>
      </c>
      <c r="BN47" s="28">
        <v>1.0900000000000001</v>
      </c>
      <c r="BO47" s="13">
        <f t="shared" si="18"/>
        <v>5866.08</v>
      </c>
      <c r="BP47" s="13">
        <f t="shared" si="18"/>
        <v>1.76</v>
      </c>
      <c r="BR47" s="3">
        <v>322.26</v>
      </c>
      <c r="BS47" s="3">
        <v>54.870000000000005</v>
      </c>
      <c r="BT47" s="3">
        <v>0</v>
      </c>
      <c r="BU47" s="25">
        <f t="shared" si="19"/>
        <v>-45.930000000000064</v>
      </c>
      <c r="BV47" s="26">
        <f t="shared" si="20"/>
        <v>-0.12178824278100407</v>
      </c>
    </row>
    <row r="48" spans="1:76" x14ac:dyDescent="0.2">
      <c r="B48" s="16" t="s">
        <v>24</v>
      </c>
      <c r="C48" s="12" t="s">
        <v>20</v>
      </c>
      <c r="D48" s="13"/>
      <c r="E48" s="13"/>
      <c r="F48" s="19">
        <v>6860.179999999993</v>
      </c>
      <c r="G48" s="19">
        <v>42.453000000008615</v>
      </c>
      <c r="H48" s="19">
        <v>7598.7249999999985</v>
      </c>
      <c r="I48" s="19">
        <v>3.088000000003376</v>
      </c>
      <c r="J48" s="19">
        <v>8553.8490000000002</v>
      </c>
      <c r="K48" s="19">
        <v>24.886999999999944</v>
      </c>
      <c r="L48" s="13">
        <f t="shared" si="13"/>
        <v>23012.753999999994</v>
      </c>
      <c r="M48" s="13">
        <f t="shared" si="13"/>
        <v>70.428000000011934</v>
      </c>
      <c r="N48" s="13"/>
      <c r="O48" s="13"/>
      <c r="P48" s="19">
        <v>73.998999999999995</v>
      </c>
      <c r="Q48" s="19">
        <v>1.7999999999999999E-2</v>
      </c>
      <c r="R48" s="19">
        <v>72.269000000000005</v>
      </c>
      <c r="S48" s="19">
        <v>1.9E-2</v>
      </c>
      <c r="T48" s="19">
        <v>75.091999999999999</v>
      </c>
      <c r="U48" s="19">
        <v>1.7999999999999999E-2</v>
      </c>
      <c r="V48" s="13">
        <f t="shared" si="14"/>
        <v>221.36</v>
      </c>
      <c r="W48" s="13">
        <f t="shared" si="14"/>
        <v>5.4999999999999993E-2</v>
      </c>
      <c r="X48" s="13"/>
      <c r="Y48" s="13"/>
      <c r="Z48" s="19">
        <v>253.56299999999999</v>
      </c>
      <c r="AA48" s="19">
        <v>1.38</v>
      </c>
      <c r="AB48" s="19">
        <v>181.029</v>
      </c>
      <c r="AC48" s="19">
        <v>2.5950000000000002</v>
      </c>
      <c r="AD48" s="19">
        <v>196.15899999999999</v>
      </c>
      <c r="AE48" s="19">
        <v>1.1020000000000001</v>
      </c>
      <c r="AF48" s="13">
        <f t="shared" si="15"/>
        <v>630.75099999999998</v>
      </c>
      <c r="AG48" s="13">
        <f t="shared" si="15"/>
        <v>5.077</v>
      </c>
      <c r="AH48" s="13"/>
      <c r="AI48" s="13"/>
      <c r="AJ48" s="19">
        <v>462.27</v>
      </c>
      <c r="AK48" s="19">
        <v>23.318000000000001</v>
      </c>
      <c r="AL48" s="19">
        <v>534.80499999999995</v>
      </c>
      <c r="AM48" s="19">
        <v>18.981999999999999</v>
      </c>
      <c r="AN48" s="19">
        <v>418.63200000000001</v>
      </c>
      <c r="AO48" s="19">
        <v>14.16</v>
      </c>
      <c r="AP48" s="27">
        <f t="shared" si="16"/>
        <v>1415.7069999999999</v>
      </c>
      <c r="AQ48" s="27">
        <f t="shared" si="16"/>
        <v>56.459999999999994</v>
      </c>
      <c r="AR48" s="14"/>
      <c r="AS48" s="14"/>
      <c r="AT48" s="14"/>
      <c r="AU48" s="28">
        <v>87.97</v>
      </c>
      <c r="AV48" s="28">
        <v>2956.1</v>
      </c>
      <c r="AW48" s="28">
        <v>97.31</v>
      </c>
      <c r="AX48" s="28">
        <v>64.34</v>
      </c>
      <c r="AY48" s="28">
        <v>2877.29</v>
      </c>
      <c r="AZ48" s="28">
        <v>98.91</v>
      </c>
      <c r="BA48" s="28">
        <v>34.44</v>
      </c>
      <c r="BB48" s="28">
        <v>2680.78</v>
      </c>
      <c r="BC48" s="28">
        <v>83.14</v>
      </c>
      <c r="BD48" s="13">
        <f t="shared" si="17"/>
        <v>186.75</v>
      </c>
      <c r="BE48" s="13">
        <f t="shared" si="17"/>
        <v>8514.17</v>
      </c>
      <c r="BF48" s="13">
        <f t="shared" si="17"/>
        <v>279.36</v>
      </c>
      <c r="BG48" s="14"/>
      <c r="BH48" s="14"/>
      <c r="BI48" s="24">
        <v>2236.44</v>
      </c>
      <c r="BJ48" s="24">
        <v>12</v>
      </c>
      <c r="BK48" s="24">
        <v>1913.67</v>
      </c>
      <c r="BL48" s="24">
        <v>9.0399999999999991</v>
      </c>
      <c r="BM48" s="28">
        <v>1617.92</v>
      </c>
      <c r="BN48" s="28">
        <v>11.88</v>
      </c>
      <c r="BO48" s="13">
        <f t="shared" si="18"/>
        <v>5768.0300000000007</v>
      </c>
      <c r="BP48" s="13">
        <f t="shared" si="18"/>
        <v>32.92</v>
      </c>
      <c r="BR48" s="3">
        <v>9941.4699999999993</v>
      </c>
      <c r="BS48" s="3">
        <v>343.91999999999996</v>
      </c>
      <c r="BT48" s="3">
        <v>20.04</v>
      </c>
      <c r="BU48" s="25">
        <f t="shared" si="19"/>
        <v>-1325.1499999999996</v>
      </c>
      <c r="BV48" s="26">
        <f t="shared" si="20"/>
        <v>-0.12858755044670622</v>
      </c>
    </row>
    <row r="49" spans="2:74" x14ac:dyDescent="0.2">
      <c r="B49" s="16" t="s">
        <v>25</v>
      </c>
      <c r="C49" s="12" t="s">
        <v>20</v>
      </c>
      <c r="D49" s="13"/>
      <c r="E49" s="13"/>
      <c r="F49" s="19">
        <v>17564.232</v>
      </c>
      <c r="G49" s="19">
        <v>72.852999999999156</v>
      </c>
      <c r="H49" s="19">
        <v>16684.407000000003</v>
      </c>
      <c r="I49" s="19">
        <v>53.950999999997293</v>
      </c>
      <c r="J49" s="19">
        <v>14889.717000000001</v>
      </c>
      <c r="K49" s="19">
        <v>94.917999999999665</v>
      </c>
      <c r="L49" s="13">
        <f t="shared" si="13"/>
        <v>49138.356</v>
      </c>
      <c r="M49" s="13">
        <f t="shared" si="13"/>
        <v>221.72199999999611</v>
      </c>
      <c r="N49" s="13"/>
      <c r="O49" s="13"/>
      <c r="P49" s="19">
        <v>226.33</v>
      </c>
      <c r="Q49" s="19"/>
      <c r="R49" s="19">
        <v>192.87899999999999</v>
      </c>
      <c r="S49" s="19"/>
      <c r="T49" s="19">
        <v>191.511</v>
      </c>
      <c r="U49" s="19"/>
      <c r="V49" s="13">
        <f t="shared" si="14"/>
        <v>610.72</v>
      </c>
      <c r="W49" s="13">
        <f t="shared" si="14"/>
        <v>0</v>
      </c>
      <c r="X49" s="13"/>
      <c r="Y49" s="13"/>
      <c r="Z49" s="19">
        <v>310.55200000000002</v>
      </c>
      <c r="AA49" s="19">
        <v>0.32300000000000001</v>
      </c>
      <c r="AB49" s="19">
        <v>245.44</v>
      </c>
      <c r="AC49" s="19">
        <v>0.32300000000000001</v>
      </c>
      <c r="AD49" s="19">
        <v>240.06800000000001</v>
      </c>
      <c r="AE49" s="19">
        <v>0.32300000000000001</v>
      </c>
      <c r="AF49" s="13">
        <f t="shared" si="15"/>
        <v>796.06</v>
      </c>
      <c r="AG49" s="13">
        <f t="shared" si="15"/>
        <v>0.96900000000000008</v>
      </c>
      <c r="AH49" s="13"/>
      <c r="AI49" s="13"/>
      <c r="AJ49" s="19">
        <v>655.63099999999997</v>
      </c>
      <c r="AK49" s="19">
        <v>0.09</v>
      </c>
      <c r="AL49" s="19">
        <v>570.26</v>
      </c>
      <c r="AM49" s="19">
        <v>0.13</v>
      </c>
      <c r="AN49" s="19">
        <v>498.89</v>
      </c>
      <c r="AO49" s="19">
        <v>0.78800000000000003</v>
      </c>
      <c r="AP49" s="27">
        <f t="shared" si="16"/>
        <v>1724.7809999999999</v>
      </c>
      <c r="AQ49" s="27">
        <f t="shared" si="16"/>
        <v>1.008</v>
      </c>
      <c r="AR49" s="14"/>
      <c r="AS49" s="14"/>
      <c r="AT49" s="14"/>
      <c r="AU49" s="28">
        <v>28.88</v>
      </c>
      <c r="AV49" s="28">
        <v>4107.74</v>
      </c>
      <c r="AW49" s="28">
        <v>151.52000000000001</v>
      </c>
      <c r="AX49" s="28">
        <v>24.41</v>
      </c>
      <c r="AY49" s="28">
        <v>3913.99</v>
      </c>
      <c r="AZ49" s="28">
        <v>145.13</v>
      </c>
      <c r="BA49" s="28">
        <v>23.34</v>
      </c>
      <c r="BB49" s="28">
        <v>3679.71</v>
      </c>
      <c r="BC49" s="28">
        <v>142.26</v>
      </c>
      <c r="BD49" s="13">
        <f t="shared" si="17"/>
        <v>76.63</v>
      </c>
      <c r="BE49" s="13">
        <f t="shared" si="17"/>
        <v>11701.439999999999</v>
      </c>
      <c r="BF49" s="13">
        <f t="shared" si="17"/>
        <v>438.90999999999997</v>
      </c>
      <c r="BG49" s="14"/>
      <c r="BH49" s="14"/>
      <c r="BI49" s="24">
        <v>773</v>
      </c>
      <c r="BJ49" s="24">
        <v>0.75</v>
      </c>
      <c r="BK49" s="24">
        <v>610.53</v>
      </c>
      <c r="BL49" s="24">
        <v>0.28000000000000003</v>
      </c>
      <c r="BM49" s="28">
        <v>572.72</v>
      </c>
      <c r="BN49" s="28">
        <v>0.28000000000000003</v>
      </c>
      <c r="BO49" s="13">
        <f t="shared" si="18"/>
        <v>1956.25</v>
      </c>
      <c r="BP49" s="13">
        <f t="shared" si="18"/>
        <v>1.31</v>
      </c>
      <c r="BR49" s="3">
        <v>13577.34</v>
      </c>
      <c r="BS49" s="3">
        <v>241.95</v>
      </c>
      <c r="BT49" s="3">
        <v>47</v>
      </c>
      <c r="BU49" s="25">
        <f t="shared" si="19"/>
        <v>-1649.3100000000031</v>
      </c>
      <c r="BV49" s="26">
        <f t="shared" si="20"/>
        <v>-0.11894385592685593</v>
      </c>
    </row>
    <row r="50" spans="2:74" x14ac:dyDescent="0.2">
      <c r="B50" s="16" t="s">
        <v>26</v>
      </c>
      <c r="C50" s="12" t="s">
        <v>20</v>
      </c>
      <c r="D50" s="13"/>
      <c r="E50" s="13"/>
      <c r="F50" s="19">
        <v>167084.59100000001</v>
      </c>
      <c r="G50" s="19">
        <v>570.84100000000035</v>
      </c>
      <c r="H50" s="19">
        <v>142524.03999999998</v>
      </c>
      <c r="I50" s="19">
        <v>505.75900000000547</v>
      </c>
      <c r="J50" s="19">
        <v>179947.121767</v>
      </c>
      <c r="K50" s="19">
        <v>424.66899999999805</v>
      </c>
      <c r="L50" s="13">
        <f t="shared" si="13"/>
        <v>489555.752767</v>
      </c>
      <c r="M50" s="13">
        <f t="shared" si="13"/>
        <v>1501.2690000000039</v>
      </c>
      <c r="N50" s="13"/>
      <c r="O50" s="13"/>
      <c r="P50" s="19">
        <v>4654.2330000000002</v>
      </c>
      <c r="Q50" s="19">
        <v>61.743000000000002</v>
      </c>
      <c r="R50" s="19">
        <v>3624.5230000000001</v>
      </c>
      <c r="S50" s="19">
        <v>31.506</v>
      </c>
      <c r="T50" s="19">
        <v>3734.268</v>
      </c>
      <c r="U50" s="19">
        <v>34.634</v>
      </c>
      <c r="V50" s="13">
        <f t="shared" si="14"/>
        <v>12013.024000000001</v>
      </c>
      <c r="W50" s="13">
        <f t="shared" si="14"/>
        <v>127.883</v>
      </c>
      <c r="X50" s="13"/>
      <c r="Y50" s="13"/>
      <c r="Z50" s="19">
        <v>4165.9719999999998</v>
      </c>
      <c r="AA50" s="19">
        <v>50.734999999999999</v>
      </c>
      <c r="AB50" s="19">
        <v>3826.1129999999998</v>
      </c>
      <c r="AC50" s="19">
        <v>8.8490000000000002</v>
      </c>
      <c r="AD50" s="19">
        <v>3873.2289999999998</v>
      </c>
      <c r="AE50" s="19">
        <v>32.381</v>
      </c>
      <c r="AF50" s="13">
        <f t="shared" si="15"/>
        <v>11865.313999999998</v>
      </c>
      <c r="AG50" s="13">
        <f t="shared" si="15"/>
        <v>91.965000000000003</v>
      </c>
      <c r="AH50" s="13"/>
      <c r="AI50" s="13"/>
      <c r="AJ50" s="19">
        <v>2730.819</v>
      </c>
      <c r="AK50" s="19">
        <v>34.731999999999999</v>
      </c>
      <c r="AL50" s="19">
        <v>2172.2689999999998</v>
      </c>
      <c r="AM50" s="19">
        <v>38.226999999999997</v>
      </c>
      <c r="AN50" s="19">
        <v>1788.5</v>
      </c>
      <c r="AO50" s="19">
        <v>34.72</v>
      </c>
      <c r="AP50" s="27">
        <f t="shared" si="16"/>
        <v>6691.5879999999997</v>
      </c>
      <c r="AQ50" s="27">
        <f t="shared" si="16"/>
        <v>107.679</v>
      </c>
      <c r="AR50" s="14"/>
      <c r="AS50" s="14"/>
      <c r="AT50" s="14"/>
      <c r="AU50" s="28">
        <v>102.7</v>
      </c>
      <c r="AV50" s="28">
        <v>11019.82</v>
      </c>
      <c r="AW50" s="28">
        <v>294.39999999999998</v>
      </c>
      <c r="AX50" s="28">
        <v>60.05</v>
      </c>
      <c r="AY50" s="28">
        <v>10568.5</v>
      </c>
      <c r="AZ50" s="28">
        <v>351.8</v>
      </c>
      <c r="BA50" s="28">
        <v>61.97</v>
      </c>
      <c r="BB50" s="28">
        <v>10400.129999999999</v>
      </c>
      <c r="BC50" s="28">
        <v>368.49</v>
      </c>
      <c r="BD50" s="13">
        <f t="shared" si="17"/>
        <v>224.72</v>
      </c>
      <c r="BE50" s="13">
        <f t="shared" si="17"/>
        <v>31988.449999999997</v>
      </c>
      <c r="BF50" s="13">
        <f t="shared" si="17"/>
        <v>1014.69</v>
      </c>
      <c r="BG50" s="14"/>
      <c r="BH50" s="14"/>
      <c r="BI50" s="24">
        <v>8323.6200000000008</v>
      </c>
      <c r="BJ50" s="24">
        <v>3.87</v>
      </c>
      <c r="BK50" s="24">
        <v>7696.4</v>
      </c>
      <c r="BL50" s="24">
        <v>32.6</v>
      </c>
      <c r="BM50" s="28">
        <v>7003.88</v>
      </c>
      <c r="BN50" s="28">
        <v>19.71</v>
      </c>
      <c r="BO50" s="13">
        <f t="shared" si="18"/>
        <v>23023.9</v>
      </c>
      <c r="BP50" s="13">
        <f t="shared" si="18"/>
        <v>56.18</v>
      </c>
      <c r="BR50" s="3">
        <v>54461.740000000005</v>
      </c>
      <c r="BS50" s="3">
        <v>16996.599999999999</v>
      </c>
      <c r="BT50" s="3">
        <v>1476.5</v>
      </c>
      <c r="BU50" s="25">
        <f t="shared" si="19"/>
        <v>-39706.979999999996</v>
      </c>
      <c r="BV50" s="26">
        <f t="shared" si="20"/>
        <v>-0.54441718114415549</v>
      </c>
    </row>
    <row r="51" spans="2:74" x14ac:dyDescent="0.2">
      <c r="B51" s="16" t="s">
        <v>27</v>
      </c>
      <c r="C51" s="12" t="s">
        <v>20</v>
      </c>
      <c r="D51" s="13"/>
      <c r="E51" s="13"/>
      <c r="F51" s="19">
        <v>5051.5919999999996</v>
      </c>
      <c r="G51" s="19">
        <v>102.721</v>
      </c>
      <c r="H51" s="19">
        <v>3297.933</v>
      </c>
      <c r="I51" s="19">
        <v>38.792999999999999</v>
      </c>
      <c r="J51" s="19">
        <v>3721.4659999999999</v>
      </c>
      <c r="K51" s="19">
        <v>40.991</v>
      </c>
      <c r="L51" s="13">
        <f t="shared" si="13"/>
        <v>12070.991</v>
      </c>
      <c r="M51" s="13">
        <f t="shared" si="13"/>
        <v>182.505</v>
      </c>
      <c r="N51" s="13"/>
      <c r="O51" s="13"/>
      <c r="P51" s="19">
        <v>32.904000000000003</v>
      </c>
      <c r="Q51" s="19">
        <v>0.109</v>
      </c>
      <c r="R51" s="19">
        <v>31.943999999999999</v>
      </c>
      <c r="S51" s="19">
        <v>0.109</v>
      </c>
      <c r="T51" s="19">
        <v>34.36</v>
      </c>
      <c r="U51" s="19">
        <v>0.109</v>
      </c>
      <c r="V51" s="13">
        <f t="shared" si="14"/>
        <v>99.207999999999998</v>
      </c>
      <c r="W51" s="13">
        <f t="shared" si="14"/>
        <v>0.32700000000000001</v>
      </c>
      <c r="X51" s="13"/>
      <c r="Y51" s="13"/>
      <c r="Z51" s="19">
        <v>124.25700000000001</v>
      </c>
      <c r="AA51" s="19"/>
      <c r="AB51" s="19">
        <v>131.30099999999999</v>
      </c>
      <c r="AC51" s="19"/>
      <c r="AD51" s="19">
        <v>164.01</v>
      </c>
      <c r="AE51" s="19"/>
      <c r="AF51" s="13">
        <f t="shared" si="15"/>
        <v>419.56799999999998</v>
      </c>
      <c r="AG51" s="13">
        <f t="shared" si="15"/>
        <v>0</v>
      </c>
      <c r="AH51" s="13"/>
      <c r="AI51" s="13"/>
      <c r="AJ51" s="19">
        <v>305.09199999999998</v>
      </c>
      <c r="AK51" s="19">
        <v>47.168999999999997</v>
      </c>
      <c r="AL51" s="19">
        <v>218.16399999999999</v>
      </c>
      <c r="AM51" s="19">
        <v>11.553000000000001</v>
      </c>
      <c r="AN51" s="19">
        <v>168.29</v>
      </c>
      <c r="AO51" s="19">
        <v>7.016</v>
      </c>
      <c r="AP51" s="27">
        <f t="shared" si="16"/>
        <v>691.54599999999994</v>
      </c>
      <c r="AQ51" s="27">
        <f t="shared" si="16"/>
        <v>65.738</v>
      </c>
      <c r="AR51" s="14"/>
      <c r="AS51" s="14"/>
      <c r="AT51" s="14"/>
      <c r="AU51" s="28">
        <v>237.37</v>
      </c>
      <c r="AV51" s="28">
        <v>961.07</v>
      </c>
      <c r="AW51" s="28">
        <v>2.54</v>
      </c>
      <c r="AX51" s="28">
        <v>-111.92</v>
      </c>
      <c r="AY51" s="28">
        <v>880.89</v>
      </c>
      <c r="AZ51" s="28">
        <v>3.11</v>
      </c>
      <c r="BA51" s="28">
        <v>33.21</v>
      </c>
      <c r="BB51" s="28">
        <v>929.64</v>
      </c>
      <c r="BC51" s="28">
        <v>2.93</v>
      </c>
      <c r="BD51" s="13">
        <f t="shared" si="17"/>
        <v>158.66</v>
      </c>
      <c r="BE51" s="13">
        <f t="shared" si="17"/>
        <v>2771.6</v>
      </c>
      <c r="BF51" s="13">
        <f t="shared" si="17"/>
        <v>8.58</v>
      </c>
      <c r="BG51" s="14"/>
      <c r="BH51" s="14"/>
      <c r="BI51" s="24">
        <v>1555.62</v>
      </c>
      <c r="BJ51" s="24">
        <v>0.44</v>
      </c>
      <c r="BK51" s="24">
        <v>1491.3</v>
      </c>
      <c r="BL51" s="24">
        <v>0.44</v>
      </c>
      <c r="BM51" s="28">
        <v>1407.05</v>
      </c>
      <c r="BN51" s="28">
        <v>0.97</v>
      </c>
      <c r="BO51" s="13">
        <f t="shared" si="18"/>
        <v>4453.97</v>
      </c>
      <c r="BP51" s="13">
        <f t="shared" si="18"/>
        <v>1.85</v>
      </c>
      <c r="BR51" s="3">
        <v>530.79999999999995</v>
      </c>
      <c r="BS51" s="3">
        <v>341.85</v>
      </c>
      <c r="BT51" s="3">
        <v>4.2699999999999996</v>
      </c>
      <c r="BU51" s="25">
        <f t="shared" si="19"/>
        <v>2061.9199999999996</v>
      </c>
      <c r="BV51" s="26">
        <f t="shared" si="20"/>
        <v>2.3513205309492311</v>
      </c>
    </row>
    <row r="52" spans="2:74" x14ac:dyDescent="0.2">
      <c r="B52" s="16" t="s">
        <v>28</v>
      </c>
      <c r="C52" s="12" t="s">
        <v>20</v>
      </c>
      <c r="D52" s="13"/>
      <c r="E52" s="13"/>
      <c r="F52" s="19">
        <v>9549.3369999999995</v>
      </c>
      <c r="G52" s="19">
        <v>96.834000000000003</v>
      </c>
      <c r="H52" s="19">
        <v>8180.2529999999997</v>
      </c>
      <c r="I52" s="19">
        <v>104.31400000000008</v>
      </c>
      <c r="J52" s="19">
        <v>8034.0020000000004</v>
      </c>
      <c r="K52" s="19">
        <v>111.12</v>
      </c>
      <c r="L52" s="13">
        <f t="shared" si="13"/>
        <v>25763.592000000001</v>
      </c>
      <c r="M52" s="13">
        <f t="shared" si="13"/>
        <v>312.26800000000009</v>
      </c>
      <c r="N52" s="13"/>
      <c r="O52" s="13"/>
      <c r="P52" s="19">
        <v>500.29399999999998</v>
      </c>
      <c r="Q52" s="19">
        <v>8.5999999999999993E-2</v>
      </c>
      <c r="R52" s="19">
        <v>367.017</v>
      </c>
      <c r="S52" s="19">
        <v>8.5999999999999993E-2</v>
      </c>
      <c r="T52" s="19">
        <v>314.84199999999998</v>
      </c>
      <c r="U52" s="19">
        <v>8.5999999999999993E-2</v>
      </c>
      <c r="V52" s="13">
        <f t="shared" si="14"/>
        <v>1182.1529999999998</v>
      </c>
      <c r="W52" s="13">
        <f t="shared" si="14"/>
        <v>0.25800000000000001</v>
      </c>
      <c r="X52" s="13"/>
      <c r="Y52" s="13"/>
      <c r="Z52" s="19">
        <v>215.49600000000001</v>
      </c>
      <c r="AA52" s="19"/>
      <c r="AB52" s="19">
        <v>183.45099999999999</v>
      </c>
      <c r="AC52" s="19"/>
      <c r="AD52" s="19">
        <v>196.727</v>
      </c>
      <c r="AE52" s="19"/>
      <c r="AF52" s="13">
        <f t="shared" si="15"/>
        <v>595.67399999999998</v>
      </c>
      <c r="AG52" s="13">
        <f t="shared" si="15"/>
        <v>0</v>
      </c>
      <c r="AH52" s="13"/>
      <c r="AI52" s="13"/>
      <c r="AJ52" s="19">
        <v>589.13900000000001</v>
      </c>
      <c r="AK52" s="19">
        <v>26.55</v>
      </c>
      <c r="AL52" s="19">
        <v>506.03199999999998</v>
      </c>
      <c r="AM52" s="19">
        <v>17.882999999999999</v>
      </c>
      <c r="AN52" s="19">
        <v>436.33699999999999</v>
      </c>
      <c r="AO52" s="19">
        <v>25.024999999999999</v>
      </c>
      <c r="AP52" s="27">
        <f t="shared" si="16"/>
        <v>1531.508</v>
      </c>
      <c r="AQ52" s="27">
        <f t="shared" si="16"/>
        <v>69.457999999999998</v>
      </c>
      <c r="AR52" s="14"/>
      <c r="AS52" s="14"/>
      <c r="AT52" s="14"/>
      <c r="AU52" s="28">
        <v>359.4</v>
      </c>
      <c r="AV52" s="28">
        <v>2964.34</v>
      </c>
      <c r="AW52" s="28">
        <v>221.76</v>
      </c>
      <c r="AX52" s="28">
        <v>271.62</v>
      </c>
      <c r="AY52" s="28">
        <v>2685.5</v>
      </c>
      <c r="AZ52" s="28">
        <v>211.71</v>
      </c>
      <c r="BA52" s="28">
        <v>198.88</v>
      </c>
      <c r="BB52" s="28">
        <v>2512.9</v>
      </c>
      <c r="BC52" s="28">
        <v>227.79</v>
      </c>
      <c r="BD52" s="13">
        <f t="shared" si="17"/>
        <v>829.9</v>
      </c>
      <c r="BE52" s="13">
        <f t="shared" si="17"/>
        <v>8162.74</v>
      </c>
      <c r="BF52" s="13">
        <f t="shared" si="17"/>
        <v>661.26</v>
      </c>
      <c r="BG52" s="14"/>
      <c r="BH52" s="14"/>
      <c r="BI52" s="24">
        <v>3116.76</v>
      </c>
      <c r="BJ52" s="24">
        <v>15.25</v>
      </c>
      <c r="BK52" s="24">
        <v>2467.4299999999998</v>
      </c>
      <c r="BL52" s="24">
        <v>2.4</v>
      </c>
      <c r="BM52" s="28">
        <v>1926.14</v>
      </c>
      <c r="BN52" s="28">
        <v>23.82</v>
      </c>
      <c r="BO52" s="13">
        <f t="shared" si="18"/>
        <v>7510.3300000000008</v>
      </c>
      <c r="BP52" s="13">
        <f t="shared" si="18"/>
        <v>41.47</v>
      </c>
      <c r="BR52" s="3">
        <v>9108.69</v>
      </c>
      <c r="BS52" s="3">
        <v>1206.21</v>
      </c>
      <c r="BT52" s="3">
        <v>67.86</v>
      </c>
      <c r="BU52" s="25">
        <f t="shared" si="19"/>
        <v>-728.8600000000024</v>
      </c>
      <c r="BV52" s="26">
        <f t="shared" si="20"/>
        <v>-7.0199060750706199E-2</v>
      </c>
    </row>
    <row r="53" spans="2:74" x14ac:dyDescent="0.2">
      <c r="B53" s="16" t="s">
        <v>29</v>
      </c>
      <c r="C53" s="12" t="s">
        <v>20</v>
      </c>
      <c r="D53" s="13"/>
      <c r="E53" s="13"/>
      <c r="F53" s="19">
        <v>2397.1239999999998</v>
      </c>
      <c r="G53" s="19">
        <v>0.29699999999999999</v>
      </c>
      <c r="H53" s="19">
        <v>2364.4450000000002</v>
      </c>
      <c r="I53" s="19">
        <v>0.29699999999999999</v>
      </c>
      <c r="J53" s="19">
        <v>2283.2530000000002</v>
      </c>
      <c r="K53" s="19">
        <v>0.35099999999999998</v>
      </c>
      <c r="L53" s="13">
        <f t="shared" si="13"/>
        <v>7044.8220000000001</v>
      </c>
      <c r="M53" s="13">
        <f t="shared" si="13"/>
        <v>0.94499999999999995</v>
      </c>
      <c r="N53" s="13"/>
      <c r="O53" s="13"/>
      <c r="P53" s="19">
        <v>1.2010000000000001</v>
      </c>
      <c r="Q53" s="19"/>
      <c r="R53" s="19">
        <v>1.6060000000000001</v>
      </c>
      <c r="S53" s="19"/>
      <c r="T53" s="19">
        <v>1.806</v>
      </c>
      <c r="U53" s="19"/>
      <c r="V53" s="13">
        <f t="shared" si="14"/>
        <v>4.6130000000000004</v>
      </c>
      <c r="W53" s="13">
        <f t="shared" si="14"/>
        <v>0</v>
      </c>
      <c r="X53" s="13"/>
      <c r="Y53" s="13"/>
      <c r="Z53" s="19">
        <v>27.036999999999999</v>
      </c>
      <c r="AA53" s="19"/>
      <c r="AB53" s="19">
        <v>18.192</v>
      </c>
      <c r="AC53" s="19"/>
      <c r="AD53" s="19">
        <v>7.1280000000000001</v>
      </c>
      <c r="AE53" s="19"/>
      <c r="AF53" s="13">
        <f t="shared" si="15"/>
        <v>52.356999999999999</v>
      </c>
      <c r="AG53" s="13">
        <f t="shared" si="15"/>
        <v>0</v>
      </c>
      <c r="AH53" s="13"/>
      <c r="AI53" s="13"/>
      <c r="AJ53" s="19">
        <v>158.21799999999999</v>
      </c>
      <c r="AK53" s="19"/>
      <c r="AL53" s="19">
        <v>118.28400000000001</v>
      </c>
      <c r="AM53" s="19"/>
      <c r="AN53" s="19">
        <v>91.201999999999998</v>
      </c>
      <c r="AO53" s="19">
        <v>5.3999999999999999E-2</v>
      </c>
      <c r="AP53" s="27">
        <f t="shared" si="16"/>
        <v>367.70400000000001</v>
      </c>
      <c r="AQ53" s="27">
        <f t="shared" si="16"/>
        <v>5.3999999999999999E-2</v>
      </c>
      <c r="AR53" s="14"/>
      <c r="AS53" s="14"/>
      <c r="AT53" s="14"/>
      <c r="AU53" s="28">
        <v>78.88</v>
      </c>
      <c r="AV53" s="28">
        <v>183.8</v>
      </c>
      <c r="AW53" s="28">
        <v>3.66</v>
      </c>
      <c r="AX53" s="28">
        <v>91.01</v>
      </c>
      <c r="AY53" s="28">
        <v>162.9</v>
      </c>
      <c r="AZ53" s="28">
        <v>3.27</v>
      </c>
      <c r="BA53" s="28">
        <v>64.95</v>
      </c>
      <c r="BB53" s="28">
        <v>173.95</v>
      </c>
      <c r="BC53" s="28">
        <v>3.61</v>
      </c>
      <c r="BD53" s="13">
        <f t="shared" si="17"/>
        <v>234.83999999999997</v>
      </c>
      <c r="BE53" s="13">
        <f t="shared" si="17"/>
        <v>520.65000000000009</v>
      </c>
      <c r="BF53" s="13">
        <f t="shared" si="17"/>
        <v>10.54</v>
      </c>
      <c r="BG53" s="14"/>
      <c r="BH53" s="14"/>
      <c r="BI53" s="24">
        <v>1210.76</v>
      </c>
      <c r="BJ53" s="24">
        <v>8.65</v>
      </c>
      <c r="BK53" s="24">
        <v>1083.2</v>
      </c>
      <c r="BL53" s="24">
        <v>-0.17</v>
      </c>
      <c r="BM53" s="28">
        <v>1101.1199999999999</v>
      </c>
      <c r="BN53" s="28">
        <v>-1.74</v>
      </c>
      <c r="BO53" s="13">
        <f t="shared" si="18"/>
        <v>3395.08</v>
      </c>
      <c r="BP53" s="13">
        <f t="shared" si="18"/>
        <v>6.74</v>
      </c>
      <c r="BR53" s="3">
        <v>723.25</v>
      </c>
      <c r="BS53" s="3">
        <v>94.85</v>
      </c>
      <c r="BT53" s="3">
        <v>15.14</v>
      </c>
      <c r="BU53" s="25">
        <f t="shared" si="19"/>
        <v>-67.210000000000036</v>
      </c>
      <c r="BV53" s="26">
        <f t="shared" si="20"/>
        <v>-8.0661034035812054E-2</v>
      </c>
    </row>
    <row r="54" spans="2:74" x14ac:dyDescent="0.2">
      <c r="B54" s="11" t="s">
        <v>30</v>
      </c>
      <c r="C54" s="12" t="s">
        <v>20</v>
      </c>
      <c r="D54" s="13"/>
      <c r="E54" s="13"/>
      <c r="F54" s="19">
        <v>590.25599999999997</v>
      </c>
      <c r="G54" s="19"/>
      <c r="H54" s="19">
        <v>464.65</v>
      </c>
      <c r="I54" s="19"/>
      <c r="J54" s="19">
        <v>449.75200000000001</v>
      </c>
      <c r="K54" s="19"/>
      <c r="L54" s="13">
        <f t="shared" si="13"/>
        <v>1504.6579999999999</v>
      </c>
      <c r="M54" s="13">
        <f t="shared" si="13"/>
        <v>0</v>
      </c>
      <c r="N54" s="13"/>
      <c r="O54" s="13"/>
      <c r="P54" s="19">
        <v>2.2570000000000001</v>
      </c>
      <c r="Q54" s="19"/>
      <c r="R54" s="19">
        <v>0.40799999999999997</v>
      </c>
      <c r="S54" s="19"/>
      <c r="T54" s="19">
        <v>0.27500000000000002</v>
      </c>
      <c r="U54" s="19"/>
      <c r="V54" s="13">
        <f t="shared" si="14"/>
        <v>2.94</v>
      </c>
      <c r="W54" s="13">
        <f t="shared" si="14"/>
        <v>0</v>
      </c>
      <c r="X54" s="13"/>
      <c r="Y54" s="13"/>
      <c r="Z54" s="19">
        <v>24.521000000000001</v>
      </c>
      <c r="AA54" s="19"/>
      <c r="AB54" s="19">
        <v>20.276</v>
      </c>
      <c r="AC54" s="19"/>
      <c r="AD54" s="19">
        <v>18.363</v>
      </c>
      <c r="AE54" s="19"/>
      <c r="AF54" s="13">
        <f t="shared" si="15"/>
        <v>63.16</v>
      </c>
      <c r="AG54" s="13">
        <f t="shared" si="15"/>
        <v>0</v>
      </c>
      <c r="AH54" s="13"/>
      <c r="AI54" s="13"/>
      <c r="AJ54" s="19">
        <v>95.432000000000002</v>
      </c>
      <c r="AK54" s="19"/>
      <c r="AL54" s="19">
        <v>63.109000000000002</v>
      </c>
      <c r="AM54" s="19"/>
      <c r="AN54" s="19">
        <v>61.887999999999998</v>
      </c>
      <c r="AO54" s="19"/>
      <c r="AP54" s="27">
        <f t="shared" si="16"/>
        <v>220.429</v>
      </c>
      <c r="AQ54" s="27">
        <f t="shared" si="16"/>
        <v>0</v>
      </c>
      <c r="AR54" s="14"/>
      <c r="AS54" s="14"/>
      <c r="AT54" s="14"/>
      <c r="AU54" s="28">
        <v>9.1300000000000008</v>
      </c>
      <c r="AV54" s="28">
        <v>39.840000000000003</v>
      </c>
      <c r="AW54" s="28">
        <v>0.13</v>
      </c>
      <c r="AX54" s="28">
        <v>18.34</v>
      </c>
      <c r="AY54" s="28">
        <v>20.149999999999999</v>
      </c>
      <c r="AZ54" s="28">
        <v>0</v>
      </c>
      <c r="BA54" s="28">
        <v>8.2100000000000009</v>
      </c>
      <c r="BB54" s="28">
        <v>28.43</v>
      </c>
      <c r="BC54" s="28">
        <v>0</v>
      </c>
      <c r="BD54" s="13">
        <f t="shared" si="17"/>
        <v>35.68</v>
      </c>
      <c r="BE54" s="13">
        <f t="shared" si="17"/>
        <v>88.42</v>
      </c>
      <c r="BF54" s="13">
        <f t="shared" si="17"/>
        <v>0.13</v>
      </c>
      <c r="BG54" s="14"/>
      <c r="BH54" s="14"/>
      <c r="BI54" s="24">
        <v>650.13</v>
      </c>
      <c r="BJ54" s="24">
        <v>0</v>
      </c>
      <c r="BK54" s="24">
        <v>649.91999999999996</v>
      </c>
      <c r="BL54" s="24">
        <v>0</v>
      </c>
      <c r="BM54" s="28">
        <v>614.9</v>
      </c>
      <c r="BN54" s="28">
        <v>0</v>
      </c>
      <c r="BO54" s="13">
        <f t="shared" si="18"/>
        <v>1914.9499999999998</v>
      </c>
      <c r="BP54" s="13">
        <f t="shared" si="18"/>
        <v>0</v>
      </c>
      <c r="BR54" s="3">
        <v>110.6</v>
      </c>
      <c r="BS54" s="3">
        <v>10.049999999999999</v>
      </c>
      <c r="BT54" s="3">
        <v>0.81</v>
      </c>
      <c r="BU54" s="25">
        <f t="shared" si="19"/>
        <v>2.769999999999996</v>
      </c>
      <c r="BV54" s="26">
        <f t="shared" si="20"/>
        <v>2.2805862012185051E-2</v>
      </c>
    </row>
    <row r="55" spans="2:74" x14ac:dyDescent="0.2">
      <c r="B55" s="11" t="s">
        <v>31</v>
      </c>
      <c r="C55" s="12" t="s">
        <v>20</v>
      </c>
      <c r="D55" s="13"/>
      <c r="E55" s="13"/>
      <c r="F55" s="19">
        <v>6671.6270000000004</v>
      </c>
      <c r="G55" s="19">
        <v>2.3199999999999998</v>
      </c>
      <c r="H55" s="19">
        <v>6068.3559999999998</v>
      </c>
      <c r="I55" s="19">
        <v>1.27</v>
      </c>
      <c r="J55" s="19">
        <v>3880.4</v>
      </c>
      <c r="K55" s="19">
        <v>1.9219999999999999</v>
      </c>
      <c r="L55" s="13">
        <f t="shared" si="13"/>
        <v>16620.383000000002</v>
      </c>
      <c r="M55" s="13">
        <f t="shared" si="13"/>
        <v>5.5119999999999996</v>
      </c>
      <c r="N55" s="13"/>
      <c r="O55" s="13"/>
      <c r="P55" s="19">
        <v>2.9609999999999999</v>
      </c>
      <c r="Q55" s="19"/>
      <c r="R55" s="19">
        <v>3.6789999999999998</v>
      </c>
      <c r="S55" s="19"/>
      <c r="T55" s="19">
        <v>2.9319999999999999</v>
      </c>
      <c r="U55" s="19"/>
      <c r="V55" s="13">
        <f t="shared" si="14"/>
        <v>9.5719999999999992</v>
      </c>
      <c r="W55" s="13">
        <f t="shared" si="14"/>
        <v>0</v>
      </c>
      <c r="X55" s="13"/>
      <c r="Y55" s="13"/>
      <c r="Z55" s="19">
        <v>39.877000000000002</v>
      </c>
      <c r="AA55" s="19"/>
      <c r="AB55" s="19">
        <v>24.577999999999999</v>
      </c>
      <c r="AC55" s="19"/>
      <c r="AD55" s="19">
        <v>30.725000000000001</v>
      </c>
      <c r="AE55" s="19"/>
      <c r="AF55" s="13">
        <f t="shared" si="15"/>
        <v>95.18</v>
      </c>
      <c r="AG55" s="13">
        <f t="shared" si="15"/>
        <v>0</v>
      </c>
      <c r="AH55" s="13"/>
      <c r="AI55" s="13"/>
      <c r="AJ55" s="19">
        <v>126.77800000000001</v>
      </c>
      <c r="AK55" s="19"/>
      <c r="AL55" s="19">
        <v>92.424999999999997</v>
      </c>
      <c r="AM55" s="19"/>
      <c r="AN55" s="19">
        <v>63.481999999999999</v>
      </c>
      <c r="AO55" s="19"/>
      <c r="AP55" s="27">
        <f t="shared" si="16"/>
        <v>282.685</v>
      </c>
      <c r="AQ55" s="27">
        <f t="shared" si="16"/>
        <v>0</v>
      </c>
      <c r="AR55" s="14"/>
      <c r="AS55" s="14"/>
      <c r="AT55" s="14"/>
      <c r="AU55" s="28">
        <v>0</v>
      </c>
      <c r="AV55" s="28">
        <v>51.14</v>
      </c>
      <c r="AW55" s="28">
        <v>0.22</v>
      </c>
      <c r="AX55" s="28">
        <v>0</v>
      </c>
      <c r="AY55" s="28">
        <v>49.2</v>
      </c>
      <c r="AZ55" s="28">
        <v>0.04</v>
      </c>
      <c r="BA55" s="28">
        <v>0</v>
      </c>
      <c r="BB55" s="28">
        <v>46.37</v>
      </c>
      <c r="BC55" s="28">
        <v>0</v>
      </c>
      <c r="BD55" s="13">
        <f t="shared" si="17"/>
        <v>0</v>
      </c>
      <c r="BE55" s="13">
        <f t="shared" si="17"/>
        <v>146.71</v>
      </c>
      <c r="BF55" s="13">
        <f t="shared" si="17"/>
        <v>0.26</v>
      </c>
      <c r="BG55" s="14"/>
      <c r="BH55" s="14"/>
      <c r="BI55" s="24">
        <v>731.98</v>
      </c>
      <c r="BJ55" s="24">
        <v>0</v>
      </c>
      <c r="BK55" s="24">
        <v>774.82</v>
      </c>
      <c r="BL55" s="24">
        <v>-0.26</v>
      </c>
      <c r="BM55" s="28">
        <v>727.9</v>
      </c>
      <c r="BN55" s="28">
        <v>1.01</v>
      </c>
      <c r="BO55" s="13">
        <f t="shared" si="18"/>
        <v>2234.7000000000003</v>
      </c>
      <c r="BP55" s="13">
        <f t="shared" si="18"/>
        <v>0.75</v>
      </c>
      <c r="BR55" s="3">
        <v>0</v>
      </c>
      <c r="BS55" s="3">
        <v>104.02</v>
      </c>
      <c r="BT55" s="3">
        <v>1.3900000000000001</v>
      </c>
      <c r="BU55" s="25">
        <f t="shared" si="19"/>
        <v>41.56</v>
      </c>
      <c r="BV55" s="26">
        <f t="shared" si="20"/>
        <v>0.39426999335926388</v>
      </c>
    </row>
    <row r="56" spans="2:74" x14ac:dyDescent="0.2">
      <c r="B56" s="11" t="s">
        <v>32</v>
      </c>
      <c r="C56" s="12" t="s">
        <v>20</v>
      </c>
      <c r="D56" s="13"/>
      <c r="E56" s="13"/>
      <c r="F56" s="19">
        <v>8420.6180000000004</v>
      </c>
      <c r="G56" s="19">
        <v>211.31700000000001</v>
      </c>
      <c r="H56" s="19">
        <v>8287.8330000000005</v>
      </c>
      <c r="I56" s="19">
        <v>144.50399999999999</v>
      </c>
      <c r="J56" s="19">
        <v>7920.2440000000006</v>
      </c>
      <c r="K56" s="19">
        <v>119.30799999999999</v>
      </c>
      <c r="L56" s="13">
        <f t="shared" si="13"/>
        <v>24628.695</v>
      </c>
      <c r="M56" s="13">
        <f t="shared" si="13"/>
        <v>475.12900000000002</v>
      </c>
      <c r="N56" s="13"/>
      <c r="O56" s="13"/>
      <c r="P56" s="19">
        <v>111.69</v>
      </c>
      <c r="Q56" s="19"/>
      <c r="R56" s="19">
        <v>94.177999999999997</v>
      </c>
      <c r="S56" s="19"/>
      <c r="T56" s="19">
        <v>89.74</v>
      </c>
      <c r="U56" s="19"/>
      <c r="V56" s="13">
        <f t="shared" si="14"/>
        <v>295.608</v>
      </c>
      <c r="W56" s="13">
        <f t="shared" si="14"/>
        <v>0</v>
      </c>
      <c r="X56" s="13"/>
      <c r="Y56" s="13"/>
      <c r="Z56" s="19">
        <v>134.68</v>
      </c>
      <c r="AA56" s="19"/>
      <c r="AB56" s="19">
        <v>79.778000000000006</v>
      </c>
      <c r="AC56" s="19"/>
      <c r="AD56" s="19">
        <v>56.21</v>
      </c>
      <c r="AE56" s="19"/>
      <c r="AF56" s="13">
        <f t="shared" si="15"/>
        <v>270.66800000000001</v>
      </c>
      <c r="AG56" s="13">
        <f t="shared" si="15"/>
        <v>0</v>
      </c>
      <c r="AH56" s="13"/>
      <c r="AI56" s="13"/>
      <c r="AJ56" s="19">
        <v>710.07600000000002</v>
      </c>
      <c r="AK56" s="19">
        <v>25.67</v>
      </c>
      <c r="AL56" s="19">
        <v>430.678</v>
      </c>
      <c r="AM56" s="19">
        <v>23.558</v>
      </c>
      <c r="AN56" s="19">
        <v>365.61</v>
      </c>
      <c r="AO56" s="19">
        <v>24.492000000000001</v>
      </c>
      <c r="AP56" s="27">
        <f t="shared" si="16"/>
        <v>1506.364</v>
      </c>
      <c r="AQ56" s="27">
        <f t="shared" si="16"/>
        <v>73.72</v>
      </c>
      <c r="AR56" s="14"/>
      <c r="AS56" s="14"/>
      <c r="AT56" s="14"/>
      <c r="AU56" s="28">
        <v>104.15</v>
      </c>
      <c r="AV56" s="28">
        <v>922</v>
      </c>
      <c r="AW56" s="28">
        <v>6.75</v>
      </c>
      <c r="AX56" s="28">
        <v>59.11</v>
      </c>
      <c r="AY56" s="28">
        <v>737.11</v>
      </c>
      <c r="AZ56" s="28">
        <v>7.04</v>
      </c>
      <c r="BA56" s="28">
        <v>31.56</v>
      </c>
      <c r="BB56" s="28">
        <v>717.43</v>
      </c>
      <c r="BC56" s="28">
        <v>7.49</v>
      </c>
      <c r="BD56" s="13">
        <f t="shared" si="17"/>
        <v>194.82</v>
      </c>
      <c r="BE56" s="13">
        <f t="shared" si="17"/>
        <v>2376.54</v>
      </c>
      <c r="BF56" s="13">
        <f t="shared" si="17"/>
        <v>21.28</v>
      </c>
      <c r="BG56" s="14"/>
      <c r="BH56" s="14"/>
      <c r="BI56" s="24">
        <v>15721.839999999998</v>
      </c>
      <c r="BJ56" s="24">
        <v>14.76</v>
      </c>
      <c r="BK56" s="24">
        <v>12061.3</v>
      </c>
      <c r="BL56" s="24">
        <v>22.89</v>
      </c>
      <c r="BM56" s="28">
        <v>10956.24</v>
      </c>
      <c r="BN56" s="28">
        <v>-0.31</v>
      </c>
      <c r="BO56" s="13">
        <f t="shared" si="18"/>
        <v>38739.379999999997</v>
      </c>
      <c r="BP56" s="13">
        <f t="shared" si="18"/>
        <v>37.339999999999996</v>
      </c>
      <c r="BR56" s="3">
        <v>1718.0300000000002</v>
      </c>
      <c r="BS56" s="3">
        <v>545</v>
      </c>
      <c r="BT56" s="3">
        <v>46.019999999999996</v>
      </c>
      <c r="BU56" s="25">
        <f t="shared" si="19"/>
        <v>283.59000000000015</v>
      </c>
      <c r="BV56" s="26">
        <f t="shared" si="20"/>
        <v>0.12281674281630979</v>
      </c>
    </row>
    <row r="57" spans="2:74" x14ac:dyDescent="0.2">
      <c r="B57" s="11" t="s">
        <v>33</v>
      </c>
      <c r="C57" s="12" t="s">
        <v>20</v>
      </c>
      <c r="D57" s="13"/>
      <c r="E57" s="13"/>
      <c r="F57" s="19">
        <v>2935.587</v>
      </c>
      <c r="G57" s="19">
        <v>3.9820000000000002</v>
      </c>
      <c r="H57" s="19">
        <v>2306.98</v>
      </c>
      <c r="I57" s="19">
        <v>9.1180000000000003</v>
      </c>
      <c r="J57" s="19">
        <v>2572.7802189999998</v>
      </c>
      <c r="K57" s="19">
        <v>25.934000000000001</v>
      </c>
      <c r="L57" s="13">
        <f t="shared" si="13"/>
        <v>7815.3472189999993</v>
      </c>
      <c r="M57" s="13">
        <f t="shared" si="13"/>
        <v>39.034000000000006</v>
      </c>
      <c r="N57" s="13"/>
      <c r="O57" s="13"/>
      <c r="P57" s="19">
        <v>16.946000000000002</v>
      </c>
      <c r="Q57" s="19"/>
      <c r="R57" s="19">
        <v>15.301</v>
      </c>
      <c r="S57" s="19"/>
      <c r="T57" s="19">
        <v>16.559999999999999</v>
      </c>
      <c r="U57" s="19"/>
      <c r="V57" s="13">
        <f t="shared" si="14"/>
        <v>48.807000000000002</v>
      </c>
      <c r="W57" s="13">
        <f t="shared" si="14"/>
        <v>0</v>
      </c>
      <c r="X57" s="13"/>
      <c r="Y57" s="13"/>
      <c r="Z57" s="19">
        <v>179.678</v>
      </c>
      <c r="AA57" s="19"/>
      <c r="AB57" s="19">
        <v>129.41499999999999</v>
      </c>
      <c r="AC57" s="19"/>
      <c r="AD57" s="19">
        <v>129.53700000000001</v>
      </c>
      <c r="AE57" s="19"/>
      <c r="AF57" s="13">
        <f t="shared" si="15"/>
        <v>438.63</v>
      </c>
      <c r="AG57" s="13">
        <f t="shared" si="15"/>
        <v>0</v>
      </c>
      <c r="AH57" s="13"/>
      <c r="AI57" s="13"/>
      <c r="AJ57" s="19">
        <v>324.78399999999999</v>
      </c>
      <c r="AK57" s="19">
        <v>3.1219999999999999</v>
      </c>
      <c r="AL57" s="19">
        <v>198.196</v>
      </c>
      <c r="AM57" s="19">
        <v>2.4079999999999999</v>
      </c>
      <c r="AN57" s="19">
        <v>153.43600000000001</v>
      </c>
      <c r="AO57" s="19">
        <v>1.4930000000000001</v>
      </c>
      <c r="AP57" s="27">
        <f t="shared" si="16"/>
        <v>676.41600000000005</v>
      </c>
      <c r="AQ57" s="27">
        <f t="shared" si="16"/>
        <v>7.0229999999999997</v>
      </c>
      <c r="AR57" s="14"/>
      <c r="AS57" s="14"/>
      <c r="AT57" s="14"/>
      <c r="AU57" s="28">
        <v>27.54</v>
      </c>
      <c r="AV57" s="28">
        <v>485.63</v>
      </c>
      <c r="AW57" s="28">
        <v>1.53</v>
      </c>
      <c r="AX57" s="28">
        <v>22.61</v>
      </c>
      <c r="AY57" s="28">
        <v>442.11</v>
      </c>
      <c r="AZ57" s="28">
        <v>1.05</v>
      </c>
      <c r="BA57" s="28">
        <v>20.41</v>
      </c>
      <c r="BB57" s="28">
        <v>431.88</v>
      </c>
      <c r="BC57" s="28">
        <v>2.96</v>
      </c>
      <c r="BD57" s="13">
        <f t="shared" si="17"/>
        <v>70.56</v>
      </c>
      <c r="BE57" s="13">
        <f t="shared" si="17"/>
        <v>1359.62</v>
      </c>
      <c r="BF57" s="13">
        <f t="shared" si="17"/>
        <v>5.54</v>
      </c>
      <c r="BG57" s="14"/>
      <c r="BH57" s="14"/>
      <c r="BI57" s="24">
        <v>2386.4699999999998</v>
      </c>
      <c r="BJ57" s="24">
        <v>14.52</v>
      </c>
      <c r="BK57" s="24">
        <v>2207.15</v>
      </c>
      <c r="BL57" s="24">
        <v>12.89</v>
      </c>
      <c r="BM57" s="28">
        <v>1971.7</v>
      </c>
      <c r="BN57" s="28">
        <v>16.22</v>
      </c>
      <c r="BO57" s="13">
        <f t="shared" si="18"/>
        <v>6565.32</v>
      </c>
      <c r="BP57" s="13">
        <f t="shared" si="18"/>
        <v>43.629999999999995</v>
      </c>
      <c r="BR57" s="3">
        <v>949.16</v>
      </c>
      <c r="BS57" s="3">
        <v>458.06999999999994</v>
      </c>
      <c r="BT57" s="3">
        <v>16.68</v>
      </c>
      <c r="BU57" s="25">
        <f t="shared" si="19"/>
        <v>11.809999999999718</v>
      </c>
      <c r="BV57" s="26">
        <f t="shared" si="20"/>
        <v>8.2940635292958944E-3</v>
      </c>
    </row>
    <row r="58" spans="2:74" x14ac:dyDescent="0.2">
      <c r="B58" s="11" t="s">
        <v>34</v>
      </c>
      <c r="C58" s="12" t="s">
        <v>20</v>
      </c>
      <c r="D58" s="13"/>
      <c r="E58" s="13"/>
      <c r="F58" s="19">
        <v>1834.25</v>
      </c>
      <c r="G58" s="19">
        <v>5.2149999999999999</v>
      </c>
      <c r="H58" s="19">
        <v>1305.8530000000001</v>
      </c>
      <c r="I58" s="19">
        <v>3.1859999999999999</v>
      </c>
      <c r="J58" s="19">
        <v>1280.8040000000001</v>
      </c>
      <c r="K58" s="19">
        <v>1.871</v>
      </c>
      <c r="L58" s="13">
        <f t="shared" si="13"/>
        <v>4420.9070000000002</v>
      </c>
      <c r="M58" s="13">
        <f t="shared" si="13"/>
        <v>10.272</v>
      </c>
      <c r="N58" s="13"/>
      <c r="O58" s="13"/>
      <c r="P58" s="19">
        <v>502.80799999999999</v>
      </c>
      <c r="Q58" s="19"/>
      <c r="R58" s="19">
        <v>439.88499999999999</v>
      </c>
      <c r="S58" s="19"/>
      <c r="T58" s="19">
        <v>456.11700000000002</v>
      </c>
      <c r="U58" s="19"/>
      <c r="V58" s="13">
        <f t="shared" si="14"/>
        <v>1398.81</v>
      </c>
      <c r="W58" s="13">
        <f t="shared" si="14"/>
        <v>0</v>
      </c>
      <c r="X58" s="13"/>
      <c r="Y58" s="13"/>
      <c r="Z58" s="19">
        <v>31.344999999999999</v>
      </c>
      <c r="AA58" s="19"/>
      <c r="AB58" s="19">
        <v>22.689</v>
      </c>
      <c r="AC58" s="19"/>
      <c r="AD58" s="19">
        <v>23.905999999999999</v>
      </c>
      <c r="AE58" s="19"/>
      <c r="AF58" s="13">
        <f t="shared" si="15"/>
        <v>77.94</v>
      </c>
      <c r="AG58" s="13">
        <f t="shared" si="15"/>
        <v>0</v>
      </c>
      <c r="AH58" s="13"/>
      <c r="AI58" s="13"/>
      <c r="AJ58" s="19">
        <v>-949.11199999999997</v>
      </c>
      <c r="AK58" s="19">
        <v>0.81599999999999995</v>
      </c>
      <c r="AL58" s="19">
        <v>130.346</v>
      </c>
      <c r="AM58" s="19">
        <v>1.6930000000000001</v>
      </c>
      <c r="AN58" s="19">
        <v>119.60299999999999</v>
      </c>
      <c r="AO58" s="19">
        <v>0.32400000000000001</v>
      </c>
      <c r="AP58" s="27">
        <f t="shared" si="16"/>
        <v>-699.16300000000001</v>
      </c>
      <c r="AQ58" s="27">
        <f t="shared" si="16"/>
        <v>2.8329999999999997</v>
      </c>
      <c r="AR58" s="14"/>
      <c r="AS58" s="14"/>
      <c r="AT58" s="14"/>
      <c r="AU58" s="28">
        <v>46.65</v>
      </c>
      <c r="AV58" s="28">
        <v>527.66</v>
      </c>
      <c r="AW58" s="28">
        <v>4.0199999999999996</v>
      </c>
      <c r="AX58" s="28">
        <v>53.6</v>
      </c>
      <c r="AY58" s="28">
        <v>523.59</v>
      </c>
      <c r="AZ58" s="28">
        <v>3.14</v>
      </c>
      <c r="BA58" s="28">
        <v>105.14</v>
      </c>
      <c r="BB58" s="28">
        <v>497.96</v>
      </c>
      <c r="BC58" s="28">
        <v>3.35</v>
      </c>
      <c r="BD58" s="13">
        <f t="shared" si="17"/>
        <v>205.39</v>
      </c>
      <c r="BE58" s="13">
        <f t="shared" si="17"/>
        <v>1549.21</v>
      </c>
      <c r="BF58" s="13">
        <f t="shared" si="17"/>
        <v>10.51</v>
      </c>
      <c r="BG58" s="14"/>
      <c r="BH58" s="14"/>
      <c r="BI58" s="24">
        <v>836.28</v>
      </c>
      <c r="BJ58" s="24">
        <v>0.2</v>
      </c>
      <c r="BK58" s="24">
        <v>758.65</v>
      </c>
      <c r="BL58" s="24">
        <v>1.1599999999999999</v>
      </c>
      <c r="BM58" s="28">
        <v>659.61</v>
      </c>
      <c r="BN58" s="28">
        <v>1.02</v>
      </c>
      <c r="BO58" s="13">
        <f t="shared" si="18"/>
        <v>2254.54</v>
      </c>
      <c r="BP58" s="13">
        <f t="shared" si="18"/>
        <v>2.38</v>
      </c>
      <c r="BR58" s="3">
        <v>1548.96</v>
      </c>
      <c r="BS58" s="3">
        <v>116.57</v>
      </c>
      <c r="BT58" s="3">
        <v>0</v>
      </c>
      <c r="BU58" s="25">
        <f t="shared" si="19"/>
        <v>99.579999999999927</v>
      </c>
      <c r="BV58" s="26">
        <f t="shared" si="20"/>
        <v>5.9788775945194578E-2</v>
      </c>
    </row>
    <row r="59" spans="2:74" x14ac:dyDescent="0.2">
      <c r="B59" s="11" t="s">
        <v>35</v>
      </c>
      <c r="C59" s="12" t="s">
        <v>20</v>
      </c>
      <c r="D59" s="13"/>
      <c r="E59" s="13"/>
      <c r="F59" s="19">
        <v>512.971</v>
      </c>
      <c r="G59" s="19"/>
      <c r="H59" s="19">
        <v>331.79599999999999</v>
      </c>
      <c r="I59" s="19">
        <v>1.1850000000000001</v>
      </c>
      <c r="J59" s="19">
        <v>327.25299999999999</v>
      </c>
      <c r="K59" s="19"/>
      <c r="L59" s="13">
        <f t="shared" si="13"/>
        <v>1172.02</v>
      </c>
      <c r="M59" s="13">
        <f t="shared" si="13"/>
        <v>1.1850000000000001</v>
      </c>
      <c r="N59" s="13"/>
      <c r="O59" s="13"/>
      <c r="P59" s="19">
        <v>1.633</v>
      </c>
      <c r="Q59" s="19"/>
      <c r="R59" s="19">
        <v>0.59299999999999997</v>
      </c>
      <c r="S59" s="19"/>
      <c r="T59" s="19">
        <v>2.0009999999999999</v>
      </c>
      <c r="U59" s="19"/>
      <c r="V59" s="13">
        <f t="shared" si="14"/>
        <v>4.2270000000000003</v>
      </c>
      <c r="W59" s="13">
        <f t="shared" si="14"/>
        <v>0</v>
      </c>
      <c r="X59" s="13"/>
      <c r="Y59" s="13"/>
      <c r="Z59" s="19">
        <v>38.524999999999999</v>
      </c>
      <c r="AA59" s="19"/>
      <c r="AB59" s="19">
        <v>24.474</v>
      </c>
      <c r="AC59" s="19"/>
      <c r="AD59" s="19">
        <v>19.472000000000001</v>
      </c>
      <c r="AE59" s="19"/>
      <c r="AF59" s="13">
        <f t="shared" si="15"/>
        <v>82.471000000000004</v>
      </c>
      <c r="AG59" s="13">
        <f t="shared" si="15"/>
        <v>0</v>
      </c>
      <c r="AH59" s="13"/>
      <c r="AI59" s="13"/>
      <c r="AJ59" s="19">
        <v>163.203</v>
      </c>
      <c r="AK59" s="19"/>
      <c r="AL59" s="19">
        <v>77.477000000000004</v>
      </c>
      <c r="AM59" s="19">
        <v>0.28299999999999997</v>
      </c>
      <c r="AN59" s="19">
        <v>70.221999999999994</v>
      </c>
      <c r="AO59" s="19"/>
      <c r="AP59" s="27">
        <f t="shared" si="16"/>
        <v>310.90199999999999</v>
      </c>
      <c r="AQ59" s="27">
        <f t="shared" si="16"/>
        <v>0.28299999999999997</v>
      </c>
      <c r="AR59" s="14"/>
      <c r="AS59" s="14"/>
      <c r="AT59" s="14"/>
      <c r="AU59" s="28">
        <v>32.630000000000003</v>
      </c>
      <c r="AV59" s="28">
        <v>169.54</v>
      </c>
      <c r="AW59" s="28">
        <v>0</v>
      </c>
      <c r="AX59" s="28">
        <v>61.2</v>
      </c>
      <c r="AY59" s="28">
        <v>135.82</v>
      </c>
      <c r="AZ59" s="28">
        <v>0</v>
      </c>
      <c r="BA59" s="28">
        <v>41.37</v>
      </c>
      <c r="BB59" s="28">
        <v>144.06</v>
      </c>
      <c r="BC59" s="28">
        <v>0</v>
      </c>
      <c r="BD59" s="13">
        <f t="shared" si="17"/>
        <v>135.20000000000002</v>
      </c>
      <c r="BE59" s="13">
        <f t="shared" si="17"/>
        <v>449.42</v>
      </c>
      <c r="BF59" s="13">
        <f t="shared" si="17"/>
        <v>0</v>
      </c>
      <c r="BG59" s="14"/>
      <c r="BH59" s="14"/>
      <c r="BI59" s="24">
        <v>1038.21</v>
      </c>
      <c r="BJ59" s="24">
        <v>0.45</v>
      </c>
      <c r="BK59" s="24">
        <v>971.76</v>
      </c>
      <c r="BL59" s="24">
        <v>1.05</v>
      </c>
      <c r="BM59" s="28">
        <v>858.29</v>
      </c>
      <c r="BN59" s="28">
        <v>0.45</v>
      </c>
      <c r="BO59" s="13">
        <f t="shared" si="18"/>
        <v>2868.26</v>
      </c>
      <c r="BP59" s="13">
        <f t="shared" si="18"/>
        <v>1.95</v>
      </c>
      <c r="BR59" s="3">
        <v>350.24</v>
      </c>
      <c r="BS59" s="3">
        <v>244.05</v>
      </c>
      <c r="BT59" s="3">
        <v>0.96</v>
      </c>
      <c r="BU59" s="25">
        <f t="shared" si="19"/>
        <v>-10.629999999999995</v>
      </c>
      <c r="BV59" s="26">
        <f t="shared" si="20"/>
        <v>-1.7858042839143211E-2</v>
      </c>
    </row>
    <row r="60" spans="2:74" x14ac:dyDescent="0.2">
      <c r="B60" s="11" t="s">
        <v>36</v>
      </c>
      <c r="C60" s="12" t="s">
        <v>20</v>
      </c>
      <c r="D60" s="13"/>
      <c r="E60" s="13"/>
      <c r="F60" s="19">
        <v>1245.1030000000001</v>
      </c>
      <c r="G60" s="19">
        <v>1.41</v>
      </c>
      <c r="H60" s="19">
        <v>913.48900000000003</v>
      </c>
      <c r="I60" s="19">
        <v>3.323</v>
      </c>
      <c r="J60" s="19">
        <v>791.26</v>
      </c>
      <c r="K60" s="19">
        <v>11.148</v>
      </c>
      <c r="L60" s="13">
        <f t="shared" si="13"/>
        <v>2949.8519999999999</v>
      </c>
      <c r="M60" s="13">
        <f t="shared" si="13"/>
        <v>15.881</v>
      </c>
      <c r="N60" s="13"/>
      <c r="O60" s="13"/>
      <c r="P60" s="19">
        <v>4.3239999999999998</v>
      </c>
      <c r="Q60" s="19"/>
      <c r="R60" s="19">
        <v>4.7779999999999996</v>
      </c>
      <c r="S60" s="19"/>
      <c r="T60" s="19">
        <v>5.89</v>
      </c>
      <c r="U60" s="19"/>
      <c r="V60" s="13">
        <f t="shared" si="14"/>
        <v>14.992000000000001</v>
      </c>
      <c r="W60" s="13">
        <f t="shared" si="14"/>
        <v>0</v>
      </c>
      <c r="X60" s="13"/>
      <c r="Y60" s="13"/>
      <c r="Z60" s="19">
        <v>42.24</v>
      </c>
      <c r="AA60" s="19"/>
      <c r="AB60" s="19">
        <v>38.033999999999999</v>
      </c>
      <c r="AC60" s="19"/>
      <c r="AD60" s="19">
        <v>25.838999999999999</v>
      </c>
      <c r="AE60" s="19"/>
      <c r="AF60" s="13">
        <f t="shared" si="15"/>
        <v>106.113</v>
      </c>
      <c r="AG60" s="13">
        <f t="shared" si="15"/>
        <v>0</v>
      </c>
      <c r="AH60" s="13"/>
      <c r="AI60" s="13"/>
      <c r="AJ60" s="19">
        <v>230.827</v>
      </c>
      <c r="AK60" s="19">
        <v>1.339</v>
      </c>
      <c r="AL60" s="19">
        <v>117.599</v>
      </c>
      <c r="AM60" s="19">
        <v>0.46600000000000003</v>
      </c>
      <c r="AN60" s="19">
        <v>85.703999999999994</v>
      </c>
      <c r="AO60" s="19">
        <v>1.401</v>
      </c>
      <c r="AP60" s="27">
        <f t="shared" si="16"/>
        <v>434.13</v>
      </c>
      <c r="AQ60" s="27">
        <f t="shared" si="16"/>
        <v>3.206</v>
      </c>
      <c r="AR60" s="14"/>
      <c r="AS60" s="14"/>
      <c r="AT60" s="14"/>
      <c r="AU60" s="28">
        <v>-0.13</v>
      </c>
      <c r="AV60" s="28">
        <v>78.83</v>
      </c>
      <c r="AW60" s="28">
        <v>0.3</v>
      </c>
      <c r="AX60" s="28">
        <v>-4.9400000000000004</v>
      </c>
      <c r="AY60" s="28">
        <v>83.85</v>
      </c>
      <c r="AZ60" s="28">
        <v>0.3</v>
      </c>
      <c r="BA60" s="28">
        <v>10.17</v>
      </c>
      <c r="BB60" s="28">
        <v>66.72</v>
      </c>
      <c r="BC60" s="28">
        <v>0.3</v>
      </c>
      <c r="BD60" s="13">
        <f t="shared" si="17"/>
        <v>5.0999999999999996</v>
      </c>
      <c r="BE60" s="13">
        <f t="shared" si="17"/>
        <v>229.4</v>
      </c>
      <c r="BF60" s="13">
        <f t="shared" si="17"/>
        <v>0.89999999999999991</v>
      </c>
      <c r="BG60" s="14"/>
      <c r="BH60" s="14"/>
      <c r="BI60" s="24">
        <v>1264.1600000000001</v>
      </c>
      <c r="BJ60" s="24">
        <v>0.4</v>
      </c>
      <c r="BK60" s="24">
        <v>1297.7</v>
      </c>
      <c r="BL60" s="24">
        <v>0.1</v>
      </c>
      <c r="BM60" s="28">
        <v>1206.8599999999999</v>
      </c>
      <c r="BN60" s="28">
        <v>-0.37</v>
      </c>
      <c r="BO60" s="13">
        <f t="shared" si="18"/>
        <v>3768.7200000000003</v>
      </c>
      <c r="BP60" s="13">
        <f t="shared" si="18"/>
        <v>0.13</v>
      </c>
      <c r="BR60" s="3">
        <v>159.29000000000002</v>
      </c>
      <c r="BS60" s="3">
        <v>19.72</v>
      </c>
      <c r="BT60" s="3">
        <v>0.63</v>
      </c>
      <c r="BU60" s="25">
        <f t="shared" si="19"/>
        <v>55.759999999999991</v>
      </c>
      <c r="BV60" s="26">
        <f t="shared" si="20"/>
        <v>0.31039857492763295</v>
      </c>
    </row>
    <row r="61" spans="2:74" x14ac:dyDescent="0.2">
      <c r="B61" s="11" t="s">
        <v>37</v>
      </c>
      <c r="C61" s="12" t="s">
        <v>20</v>
      </c>
      <c r="D61" s="13"/>
      <c r="E61" s="13"/>
      <c r="F61" s="19">
        <v>2668.9550000000017</v>
      </c>
      <c r="G61" s="19">
        <v>0</v>
      </c>
      <c r="H61" s="19">
        <v>2193.835</v>
      </c>
      <c r="I61" s="19">
        <v>6.9610000000000003</v>
      </c>
      <c r="J61" s="19">
        <v>1878.7049999999999</v>
      </c>
      <c r="K61" s="19">
        <v>8.6180000000000003</v>
      </c>
      <c r="L61" s="13">
        <f t="shared" si="13"/>
        <v>6741.4950000000017</v>
      </c>
      <c r="M61" s="13">
        <f t="shared" si="13"/>
        <v>15.579000000000001</v>
      </c>
      <c r="N61" s="13"/>
      <c r="O61" s="13"/>
      <c r="P61" s="19">
        <v>1767.2010000000009</v>
      </c>
      <c r="Q61" s="19"/>
      <c r="R61" s="19">
        <v>1533.452</v>
      </c>
      <c r="S61" s="19"/>
      <c r="T61" s="19">
        <v>1254.117</v>
      </c>
      <c r="U61" s="19"/>
      <c r="V61" s="13">
        <f t="shared" si="14"/>
        <v>4554.7700000000013</v>
      </c>
      <c r="W61" s="13">
        <f t="shared" si="14"/>
        <v>0</v>
      </c>
      <c r="X61" s="13"/>
      <c r="Y61" s="13"/>
      <c r="Z61" s="19">
        <v>89.227000000000004</v>
      </c>
      <c r="AA61" s="19"/>
      <c r="AB61" s="19">
        <v>61.981000000000002</v>
      </c>
      <c r="AC61" s="19"/>
      <c r="AD61" s="19">
        <v>60.921999999999997</v>
      </c>
      <c r="AE61" s="19"/>
      <c r="AF61" s="13">
        <f t="shared" si="15"/>
        <v>212.13</v>
      </c>
      <c r="AG61" s="13">
        <f t="shared" si="15"/>
        <v>0</v>
      </c>
      <c r="AH61" s="13"/>
      <c r="AI61" s="13"/>
      <c r="AJ61" s="19">
        <v>258.41000000000003</v>
      </c>
      <c r="AK61" s="19">
        <v>6.7279999999999998</v>
      </c>
      <c r="AL61" s="19">
        <v>190.89699999999999</v>
      </c>
      <c r="AM61" s="19">
        <v>6.9560000000000004</v>
      </c>
      <c r="AN61" s="19">
        <v>111.06</v>
      </c>
      <c r="AO61" s="19">
        <v>8.6180000000000003</v>
      </c>
      <c r="AP61" s="27">
        <f t="shared" si="16"/>
        <v>560.36699999999996</v>
      </c>
      <c r="AQ61" s="27">
        <f t="shared" si="16"/>
        <v>22.302</v>
      </c>
      <c r="AR61" s="14"/>
      <c r="AS61" s="14"/>
      <c r="AT61" s="14"/>
      <c r="AU61" s="28">
        <v>48.35</v>
      </c>
      <c r="AV61" s="28">
        <v>244.71</v>
      </c>
      <c r="AW61" s="28">
        <v>0</v>
      </c>
      <c r="AX61" s="28">
        <v>37.58</v>
      </c>
      <c r="AY61" s="28">
        <v>223.31</v>
      </c>
      <c r="AZ61" s="28">
        <v>-2.84</v>
      </c>
      <c r="BA61" s="28">
        <v>42.18</v>
      </c>
      <c r="BB61" s="28">
        <v>197.36</v>
      </c>
      <c r="BC61" s="28">
        <v>1.1499999999999999</v>
      </c>
      <c r="BD61" s="13">
        <f t="shared" si="17"/>
        <v>128.11000000000001</v>
      </c>
      <c r="BE61" s="13">
        <f t="shared" si="17"/>
        <v>665.38</v>
      </c>
      <c r="BF61" s="13">
        <f t="shared" si="17"/>
        <v>-1.69</v>
      </c>
      <c r="BG61" s="14"/>
      <c r="BH61" s="14"/>
      <c r="BI61" s="24">
        <v>1130.56</v>
      </c>
      <c r="BJ61" s="24">
        <v>-1.02</v>
      </c>
      <c r="BK61" s="24">
        <v>1040.46</v>
      </c>
      <c r="BL61" s="24">
        <v>1.77</v>
      </c>
      <c r="BM61" s="28">
        <v>1033.74</v>
      </c>
      <c r="BN61" s="28">
        <v>0</v>
      </c>
      <c r="BO61" s="13">
        <f t="shared" si="18"/>
        <v>3204.76</v>
      </c>
      <c r="BP61" s="13">
        <f t="shared" si="18"/>
        <v>0.75</v>
      </c>
      <c r="BR61" s="3">
        <v>359.78000000000003</v>
      </c>
      <c r="BS61" s="3">
        <v>413.63</v>
      </c>
      <c r="BT61" s="3">
        <v>9.7800000000000011</v>
      </c>
      <c r="BU61" s="25">
        <f t="shared" si="19"/>
        <v>8.6099999999999</v>
      </c>
      <c r="BV61" s="26">
        <f t="shared" si="20"/>
        <v>1.0993500938469463E-2</v>
      </c>
    </row>
    <row r="62" spans="2:74" x14ac:dyDescent="0.2">
      <c r="B62" s="11" t="s">
        <v>38</v>
      </c>
      <c r="C62" s="12" t="s">
        <v>20</v>
      </c>
      <c r="D62" s="13"/>
      <c r="E62" s="13"/>
      <c r="F62" s="19">
        <v>544.52499999999998</v>
      </c>
      <c r="G62" s="19">
        <v>2.5680000000000001</v>
      </c>
      <c r="H62" s="19">
        <v>440.29500000000002</v>
      </c>
      <c r="I62" s="19">
        <v>1.032</v>
      </c>
      <c r="J62" s="19">
        <v>430.47699999999998</v>
      </c>
      <c r="K62" s="19">
        <v>0.84</v>
      </c>
      <c r="L62" s="13">
        <f t="shared" si="13"/>
        <v>1415.297</v>
      </c>
      <c r="M62" s="13">
        <f t="shared" si="13"/>
        <v>4.4400000000000004</v>
      </c>
      <c r="N62" s="13"/>
      <c r="O62" s="13"/>
      <c r="P62" s="19">
        <v>2.7170000000000001</v>
      </c>
      <c r="Q62" s="19"/>
      <c r="R62" s="19">
        <v>2.5819999999999999</v>
      </c>
      <c r="S62" s="19"/>
      <c r="T62" s="19">
        <v>2.887</v>
      </c>
      <c r="U62" s="19"/>
      <c r="V62" s="13">
        <f t="shared" si="14"/>
        <v>8.1859999999999999</v>
      </c>
      <c r="W62" s="13">
        <f t="shared" si="14"/>
        <v>0</v>
      </c>
      <c r="X62" s="13"/>
      <c r="Y62" s="13"/>
      <c r="Z62" s="19">
        <v>24.323</v>
      </c>
      <c r="AA62" s="19">
        <v>0.67</v>
      </c>
      <c r="AB62" s="19">
        <v>12.122</v>
      </c>
      <c r="AC62" s="19">
        <v>0.67</v>
      </c>
      <c r="AD62" s="19">
        <v>16.695</v>
      </c>
      <c r="AE62" s="19">
        <v>0.67</v>
      </c>
      <c r="AF62" s="13">
        <f t="shared" si="15"/>
        <v>53.14</v>
      </c>
      <c r="AG62" s="13">
        <f t="shared" si="15"/>
        <v>2.0100000000000002</v>
      </c>
      <c r="AH62" s="13"/>
      <c r="AI62" s="13"/>
      <c r="AJ62" s="19">
        <v>139.30199999999999</v>
      </c>
      <c r="AK62" s="19">
        <v>1.8979999999999999</v>
      </c>
      <c r="AL62" s="19">
        <v>90.569000000000003</v>
      </c>
      <c r="AM62" s="19">
        <v>0.16900000000000001</v>
      </c>
      <c r="AN62" s="19">
        <v>73.694999999999993</v>
      </c>
      <c r="AO62" s="19">
        <v>0.17</v>
      </c>
      <c r="AP62" s="27">
        <f t="shared" si="16"/>
        <v>303.56599999999997</v>
      </c>
      <c r="AQ62" s="27">
        <f t="shared" si="16"/>
        <v>2.2369999999999997</v>
      </c>
      <c r="AR62" s="14"/>
      <c r="AS62" s="14"/>
      <c r="AT62" s="14"/>
      <c r="AU62" s="28">
        <v>17.54</v>
      </c>
      <c r="AV62" s="28">
        <v>86.08</v>
      </c>
      <c r="AW62" s="28">
        <v>0.56000000000000005</v>
      </c>
      <c r="AX62" s="28">
        <v>19.52</v>
      </c>
      <c r="AY62" s="28">
        <v>44.09</v>
      </c>
      <c r="AZ62" s="28">
        <v>0.56000000000000005</v>
      </c>
      <c r="BA62" s="28">
        <v>11.91</v>
      </c>
      <c r="BB62" s="28">
        <v>50.17</v>
      </c>
      <c r="BC62" s="28">
        <v>0.56000000000000005</v>
      </c>
      <c r="BD62" s="13">
        <f t="shared" si="17"/>
        <v>48.97</v>
      </c>
      <c r="BE62" s="13">
        <f t="shared" si="17"/>
        <v>180.34000000000003</v>
      </c>
      <c r="BF62" s="13">
        <f t="shared" si="17"/>
        <v>1.6800000000000002</v>
      </c>
      <c r="BG62" s="14"/>
      <c r="BH62" s="14"/>
      <c r="BI62" s="24">
        <v>648.64</v>
      </c>
      <c r="BJ62" s="24">
        <v>1.08</v>
      </c>
      <c r="BK62" s="24">
        <v>584.70000000000005</v>
      </c>
      <c r="BL62" s="24">
        <v>-4.87</v>
      </c>
      <c r="BM62" s="28">
        <v>613.59</v>
      </c>
      <c r="BN62" s="28">
        <v>-9.99</v>
      </c>
      <c r="BO62" s="13">
        <f t="shared" si="18"/>
        <v>1846.9300000000003</v>
      </c>
      <c r="BP62" s="13">
        <f t="shared" si="18"/>
        <v>-13.780000000000001</v>
      </c>
      <c r="BR62" s="3">
        <v>113.5</v>
      </c>
      <c r="BS62" s="3">
        <v>30.27</v>
      </c>
      <c r="BT62" s="3">
        <v>17.3</v>
      </c>
      <c r="BU62" s="25">
        <f t="shared" si="19"/>
        <v>69.920000000000016</v>
      </c>
      <c r="BV62" s="26">
        <f t="shared" si="20"/>
        <v>0.43409697646985784</v>
      </c>
    </row>
    <row r="63" spans="2:74" x14ac:dyDescent="0.2">
      <c r="B63" s="11" t="s">
        <v>39</v>
      </c>
      <c r="C63" s="12" t="s">
        <v>20</v>
      </c>
      <c r="D63" s="13"/>
      <c r="E63" s="13"/>
      <c r="F63" s="19">
        <v>531.072</v>
      </c>
      <c r="G63" s="19">
        <v>4.6440000000000001</v>
      </c>
      <c r="H63" s="19">
        <v>398.54500000000002</v>
      </c>
      <c r="I63" s="19">
        <v>4.7969999999999997</v>
      </c>
      <c r="J63" s="19">
        <v>343.75799999999998</v>
      </c>
      <c r="K63" s="19">
        <v>4.6440000000000001</v>
      </c>
      <c r="L63" s="13">
        <f t="shared" si="13"/>
        <v>1273.375</v>
      </c>
      <c r="M63" s="13">
        <f t="shared" si="13"/>
        <v>14.084999999999999</v>
      </c>
      <c r="N63" s="13"/>
      <c r="O63" s="13"/>
      <c r="P63" s="19">
        <v>0.47699999999999998</v>
      </c>
      <c r="Q63" s="19"/>
      <c r="R63" s="19">
        <v>0.38300000000000001</v>
      </c>
      <c r="S63" s="19"/>
      <c r="T63" s="19">
        <v>0.32900000000000001</v>
      </c>
      <c r="U63" s="19"/>
      <c r="V63" s="13">
        <f t="shared" si="14"/>
        <v>1.1890000000000001</v>
      </c>
      <c r="W63" s="13">
        <f t="shared" si="14"/>
        <v>0</v>
      </c>
      <c r="X63" s="13"/>
      <c r="Y63" s="13"/>
      <c r="Z63" s="19">
        <v>44.267000000000003</v>
      </c>
      <c r="AA63" s="19"/>
      <c r="AB63" s="19">
        <v>25.672999999999998</v>
      </c>
      <c r="AC63" s="19"/>
      <c r="AD63" s="19">
        <v>15.43</v>
      </c>
      <c r="AE63" s="19"/>
      <c r="AF63" s="13">
        <f t="shared" si="15"/>
        <v>85.37</v>
      </c>
      <c r="AG63" s="13">
        <f t="shared" si="15"/>
        <v>0</v>
      </c>
      <c r="AH63" s="13"/>
      <c r="AI63" s="13"/>
      <c r="AJ63" s="19">
        <v>81.138999999999996</v>
      </c>
      <c r="AK63" s="19">
        <v>4.6440000000000001</v>
      </c>
      <c r="AL63" s="19">
        <v>61.616</v>
      </c>
      <c r="AM63" s="19">
        <v>4.7969999999999997</v>
      </c>
      <c r="AN63" s="19">
        <v>46.868000000000002</v>
      </c>
      <c r="AO63" s="19">
        <v>4.6440000000000001</v>
      </c>
      <c r="AP63" s="27">
        <f t="shared" si="16"/>
        <v>189.62299999999999</v>
      </c>
      <c r="AQ63" s="27">
        <f t="shared" si="16"/>
        <v>14.084999999999999</v>
      </c>
      <c r="AR63" s="14"/>
      <c r="AS63" s="14"/>
      <c r="AT63" s="14"/>
      <c r="AU63" s="28">
        <v>1.33</v>
      </c>
      <c r="AV63" s="28">
        <v>66.86</v>
      </c>
      <c r="AW63" s="28">
        <v>0.13</v>
      </c>
      <c r="AX63" s="28">
        <v>0</v>
      </c>
      <c r="AY63" s="28">
        <v>67.45</v>
      </c>
      <c r="AZ63" s="28">
        <v>0.13</v>
      </c>
      <c r="BA63" s="28">
        <v>0</v>
      </c>
      <c r="BB63" s="28">
        <v>69.63</v>
      </c>
      <c r="BC63" s="28">
        <v>0.13</v>
      </c>
      <c r="BD63" s="13">
        <f t="shared" si="17"/>
        <v>1.33</v>
      </c>
      <c r="BE63" s="13">
        <f t="shared" si="17"/>
        <v>203.94</v>
      </c>
      <c r="BF63" s="13">
        <f t="shared" si="17"/>
        <v>0.39</v>
      </c>
      <c r="BG63" s="14"/>
      <c r="BH63" s="14"/>
      <c r="BI63" s="24">
        <v>556.1</v>
      </c>
      <c r="BJ63" s="24">
        <v>-5.23</v>
      </c>
      <c r="BK63" s="24">
        <v>536.15</v>
      </c>
      <c r="BL63" s="24">
        <v>0</v>
      </c>
      <c r="BM63" s="28">
        <v>514.95000000000005</v>
      </c>
      <c r="BN63" s="28">
        <v>-2.31</v>
      </c>
      <c r="BO63" s="13">
        <f t="shared" si="18"/>
        <v>1607.2</v>
      </c>
      <c r="BP63" s="13">
        <f t="shared" si="18"/>
        <v>-7.5400000000000009</v>
      </c>
      <c r="BR63" s="3">
        <v>0</v>
      </c>
      <c r="BS63" s="3">
        <v>180.25</v>
      </c>
      <c r="BT63" s="3">
        <v>0</v>
      </c>
      <c r="BU63" s="25">
        <f t="shared" si="19"/>
        <v>25.409999999999997</v>
      </c>
      <c r="BV63" s="26">
        <f t="shared" si="20"/>
        <v>0.14097087378640774</v>
      </c>
    </row>
    <row r="64" spans="2:74" x14ac:dyDescent="0.2">
      <c r="B64" s="11" t="s">
        <v>40</v>
      </c>
      <c r="C64" s="12" t="s">
        <v>20</v>
      </c>
      <c r="D64" s="13"/>
      <c r="E64" s="13"/>
      <c r="F64" s="19">
        <v>2739.491</v>
      </c>
      <c r="G64" s="19">
        <v>25.085999999999999</v>
      </c>
      <c r="H64" s="19">
        <v>2133.4319999999998</v>
      </c>
      <c r="I64" s="19">
        <v>3.4580000000000002</v>
      </c>
      <c r="J64" s="19">
        <v>2123.203</v>
      </c>
      <c r="K64" s="19">
        <v>2.601</v>
      </c>
      <c r="L64" s="13">
        <f t="shared" si="13"/>
        <v>6996.1260000000002</v>
      </c>
      <c r="M64" s="13">
        <f t="shared" si="13"/>
        <v>31.144999999999996</v>
      </c>
      <c r="N64" s="13"/>
      <c r="O64" s="13"/>
      <c r="P64" s="19">
        <v>5.3029999999999999</v>
      </c>
      <c r="Q64" s="19"/>
      <c r="R64" s="19">
        <v>4.7480000000000002</v>
      </c>
      <c r="S64" s="19"/>
      <c r="T64" s="19">
        <v>4.0750000000000002</v>
      </c>
      <c r="U64" s="19"/>
      <c r="V64" s="13">
        <f t="shared" si="14"/>
        <v>14.126000000000001</v>
      </c>
      <c r="W64" s="13">
        <f t="shared" si="14"/>
        <v>0</v>
      </c>
      <c r="X64" s="13"/>
      <c r="Y64" s="13"/>
      <c r="Z64" s="19">
        <v>101.697</v>
      </c>
      <c r="AA64" s="19"/>
      <c r="AB64" s="19">
        <v>56.985999999999997</v>
      </c>
      <c r="AC64" s="19"/>
      <c r="AD64" s="19">
        <v>58.280999999999999</v>
      </c>
      <c r="AE64" s="19"/>
      <c r="AF64" s="13">
        <f t="shared" si="15"/>
        <v>216.964</v>
      </c>
      <c r="AG64" s="13">
        <f t="shared" si="15"/>
        <v>0</v>
      </c>
      <c r="AH64" s="13"/>
      <c r="AI64" s="13"/>
      <c r="AJ64" s="19">
        <v>391.73599999999999</v>
      </c>
      <c r="AK64" s="19">
        <v>6.335</v>
      </c>
      <c r="AL64" s="19">
        <v>239.63300000000001</v>
      </c>
      <c r="AM64" s="19">
        <v>1.871</v>
      </c>
      <c r="AN64" s="19">
        <v>173.024</v>
      </c>
      <c r="AO64" s="19">
        <v>2.1869999999999998</v>
      </c>
      <c r="AP64" s="27">
        <f t="shared" si="16"/>
        <v>804.39300000000003</v>
      </c>
      <c r="AQ64" s="27">
        <f t="shared" si="16"/>
        <v>10.392999999999999</v>
      </c>
      <c r="AR64" s="14"/>
      <c r="AS64" s="14"/>
      <c r="AT64" s="14"/>
      <c r="AU64" s="28">
        <v>45.18</v>
      </c>
      <c r="AV64" s="28">
        <v>290.70999999999998</v>
      </c>
      <c r="AW64" s="28">
        <v>0.28000000000000003</v>
      </c>
      <c r="AX64" s="28">
        <v>42.1</v>
      </c>
      <c r="AY64" s="28">
        <v>274.22000000000003</v>
      </c>
      <c r="AZ64" s="28">
        <v>0.28000000000000003</v>
      </c>
      <c r="BA64" s="28">
        <v>24.09</v>
      </c>
      <c r="BB64" s="28">
        <v>317.45999999999998</v>
      </c>
      <c r="BC64" s="28">
        <v>1.97</v>
      </c>
      <c r="BD64" s="13">
        <f t="shared" si="17"/>
        <v>111.37</v>
      </c>
      <c r="BE64" s="13">
        <f t="shared" si="17"/>
        <v>882.3900000000001</v>
      </c>
      <c r="BF64" s="13">
        <f t="shared" si="17"/>
        <v>2.5300000000000002</v>
      </c>
      <c r="BG64" s="14"/>
      <c r="BH64" s="14"/>
      <c r="BI64" s="24">
        <v>2037.55</v>
      </c>
      <c r="BJ64" s="24">
        <v>10.1</v>
      </c>
      <c r="BK64" s="24">
        <v>1992.98</v>
      </c>
      <c r="BL64" s="24">
        <v>1.94</v>
      </c>
      <c r="BM64" s="28">
        <v>1959.78</v>
      </c>
      <c r="BN64" s="28">
        <v>6.62</v>
      </c>
      <c r="BO64" s="13">
        <f t="shared" si="18"/>
        <v>5990.3099999999995</v>
      </c>
      <c r="BP64" s="13">
        <f t="shared" si="18"/>
        <v>18.66</v>
      </c>
      <c r="BR64" s="3">
        <v>582.72</v>
      </c>
      <c r="BS64" s="3">
        <v>286.18</v>
      </c>
      <c r="BT64" s="3">
        <v>4.0600000000000005</v>
      </c>
      <c r="BU64" s="25">
        <f t="shared" si="19"/>
        <v>123.33000000000004</v>
      </c>
      <c r="BV64" s="26">
        <f t="shared" si="20"/>
        <v>0.14127795087976544</v>
      </c>
    </row>
    <row r="65" spans="1:76" x14ac:dyDescent="0.2">
      <c r="B65" s="11" t="s">
        <v>41</v>
      </c>
      <c r="C65" s="12" t="s">
        <v>20</v>
      </c>
      <c r="D65" s="13"/>
      <c r="E65" s="13"/>
      <c r="F65" s="19">
        <v>10499.076999999999</v>
      </c>
      <c r="G65" s="19">
        <v>4.2720000000000002</v>
      </c>
      <c r="H65" s="19">
        <v>9481.902</v>
      </c>
      <c r="I65" s="19">
        <v>6.9000000000000006E-2</v>
      </c>
      <c r="J65" s="19">
        <v>8798.7019999999993</v>
      </c>
      <c r="K65" s="19">
        <v>0.83399999999999996</v>
      </c>
      <c r="L65" s="13">
        <f t="shared" si="13"/>
        <v>28779.680999999997</v>
      </c>
      <c r="M65" s="13">
        <f t="shared" si="13"/>
        <v>5.1749999999999998</v>
      </c>
      <c r="N65" s="13"/>
      <c r="O65" s="13"/>
      <c r="P65" s="19">
        <v>193.267</v>
      </c>
      <c r="Q65" s="19"/>
      <c r="R65" s="19">
        <v>134.38499999999999</v>
      </c>
      <c r="S65" s="19"/>
      <c r="T65" s="19">
        <v>120.32299999999999</v>
      </c>
      <c r="U65" s="19"/>
      <c r="V65" s="13">
        <f t="shared" si="14"/>
        <v>447.97499999999997</v>
      </c>
      <c r="W65" s="13">
        <f t="shared" si="14"/>
        <v>0</v>
      </c>
      <c r="X65" s="13"/>
      <c r="Y65" s="13"/>
      <c r="Z65" s="19">
        <v>33.268000000000001</v>
      </c>
      <c r="AA65" s="19"/>
      <c r="AB65" s="19">
        <v>22.588000000000001</v>
      </c>
      <c r="AC65" s="19"/>
      <c r="AD65" s="19">
        <v>18.379000000000001</v>
      </c>
      <c r="AE65" s="19"/>
      <c r="AF65" s="13">
        <f t="shared" si="15"/>
        <v>74.234999999999999</v>
      </c>
      <c r="AG65" s="13">
        <f t="shared" si="15"/>
        <v>0</v>
      </c>
      <c r="AH65" s="13"/>
      <c r="AI65" s="13"/>
      <c r="AJ65" s="19">
        <v>177.42699999999999</v>
      </c>
      <c r="AK65" s="19">
        <v>3.6709999999999998</v>
      </c>
      <c r="AL65" s="19">
        <v>137.464</v>
      </c>
      <c r="AM65" s="19">
        <v>1.7999999999999999E-2</v>
      </c>
      <c r="AN65" s="19">
        <v>108.73099999999999</v>
      </c>
      <c r="AO65" s="19">
        <v>0.80700000000000005</v>
      </c>
      <c r="AP65" s="27">
        <f t="shared" si="16"/>
        <v>423.62199999999996</v>
      </c>
      <c r="AQ65" s="27">
        <f t="shared" si="16"/>
        <v>4.4959999999999996</v>
      </c>
      <c r="AR65" s="14"/>
      <c r="AS65" s="14"/>
      <c r="AT65" s="14"/>
      <c r="AU65" s="28">
        <v>62.26</v>
      </c>
      <c r="AV65" s="28">
        <v>124.69</v>
      </c>
      <c r="AW65" s="28">
        <v>0</v>
      </c>
      <c r="AX65" s="28">
        <v>63.56</v>
      </c>
      <c r="AY65" s="28">
        <v>109.35</v>
      </c>
      <c r="AZ65" s="28">
        <v>0</v>
      </c>
      <c r="BA65" s="28">
        <v>57.24</v>
      </c>
      <c r="BB65" s="28">
        <v>112.56</v>
      </c>
      <c r="BC65" s="28">
        <v>0</v>
      </c>
      <c r="BD65" s="13">
        <f t="shared" si="17"/>
        <v>183.06</v>
      </c>
      <c r="BE65" s="13">
        <f t="shared" si="17"/>
        <v>346.6</v>
      </c>
      <c r="BF65" s="13">
        <f t="shared" si="17"/>
        <v>0</v>
      </c>
      <c r="BG65" s="14"/>
      <c r="BH65" s="14"/>
      <c r="BI65" s="24">
        <v>1534.62</v>
      </c>
      <c r="BJ65" s="24">
        <v>0.18</v>
      </c>
      <c r="BK65" s="24">
        <v>1615.46</v>
      </c>
      <c r="BL65" s="24">
        <v>-0.36</v>
      </c>
      <c r="BM65" s="28">
        <v>1350.18</v>
      </c>
      <c r="BN65" s="28">
        <v>-1.62</v>
      </c>
      <c r="BO65" s="13">
        <f t="shared" si="18"/>
        <v>4500.26</v>
      </c>
      <c r="BP65" s="13">
        <f t="shared" si="18"/>
        <v>-1.8</v>
      </c>
      <c r="BR65" s="3">
        <v>453.53</v>
      </c>
      <c r="BS65" s="3">
        <v>37.67</v>
      </c>
      <c r="BT65" s="3">
        <v>0.27</v>
      </c>
      <c r="BU65" s="25">
        <f t="shared" si="19"/>
        <v>38.190000000000111</v>
      </c>
      <c r="BV65" s="26">
        <f t="shared" si="20"/>
        <v>7.7705658534600514E-2</v>
      </c>
    </row>
    <row r="66" spans="1:76" x14ac:dyDescent="0.2">
      <c r="B66" s="11" t="s">
        <v>42</v>
      </c>
      <c r="C66" s="12" t="s">
        <v>20</v>
      </c>
      <c r="D66" s="13"/>
      <c r="E66" s="13"/>
      <c r="F66" s="19">
        <v>13750.688</v>
      </c>
      <c r="G66" s="19">
        <v>1.139</v>
      </c>
      <c r="H66" s="19">
        <v>12124.708000000001</v>
      </c>
      <c r="I66" s="19">
        <v>1.1479999999999999</v>
      </c>
      <c r="J66" s="19">
        <v>10740.455</v>
      </c>
      <c r="K66" s="19">
        <v>1.26</v>
      </c>
      <c r="L66" s="13">
        <f t="shared" si="13"/>
        <v>36615.851000000002</v>
      </c>
      <c r="M66" s="13">
        <f t="shared" si="13"/>
        <v>3.5469999999999997</v>
      </c>
      <c r="N66" s="13"/>
      <c r="O66" s="13"/>
      <c r="P66" s="19">
        <v>0.20499999999999999</v>
      </c>
      <c r="Q66" s="19"/>
      <c r="R66" s="19">
        <v>0.246</v>
      </c>
      <c r="S66" s="19"/>
      <c r="T66" s="19">
        <v>0.26</v>
      </c>
      <c r="U66" s="19"/>
      <c r="V66" s="13">
        <f t="shared" si="14"/>
        <v>0.71099999999999997</v>
      </c>
      <c r="W66" s="13">
        <f t="shared" si="14"/>
        <v>0</v>
      </c>
      <c r="X66" s="13"/>
      <c r="Y66" s="13"/>
      <c r="Z66" s="19">
        <v>47.744</v>
      </c>
      <c r="AA66" s="19"/>
      <c r="AB66" s="19">
        <v>27.321999999999999</v>
      </c>
      <c r="AC66" s="19"/>
      <c r="AD66" s="19">
        <v>22.234999999999999</v>
      </c>
      <c r="AE66" s="19"/>
      <c r="AF66" s="13">
        <f t="shared" si="15"/>
        <v>97.301000000000002</v>
      </c>
      <c r="AG66" s="13">
        <f t="shared" si="15"/>
        <v>0</v>
      </c>
      <c r="AH66" s="13"/>
      <c r="AI66" s="13"/>
      <c r="AJ66" s="19">
        <v>200.221</v>
      </c>
      <c r="AK66" s="19">
        <v>1.1000000000000001</v>
      </c>
      <c r="AL66" s="19">
        <v>142.399</v>
      </c>
      <c r="AM66" s="19">
        <v>1.1000000000000001</v>
      </c>
      <c r="AN66" s="19">
        <v>119.979</v>
      </c>
      <c r="AO66" s="19">
        <v>1.1000000000000001</v>
      </c>
      <c r="AP66" s="27">
        <f t="shared" si="16"/>
        <v>462.59899999999999</v>
      </c>
      <c r="AQ66" s="27">
        <f t="shared" si="16"/>
        <v>3.3000000000000003</v>
      </c>
      <c r="AR66" s="14"/>
      <c r="AS66" s="14"/>
      <c r="AT66" s="14"/>
      <c r="AU66" s="28">
        <v>73.72</v>
      </c>
      <c r="AV66" s="28">
        <v>386.98</v>
      </c>
      <c r="AW66" s="28">
        <v>6.3</v>
      </c>
      <c r="AX66" s="28">
        <v>47.99</v>
      </c>
      <c r="AY66" s="28">
        <v>399.93</v>
      </c>
      <c r="AZ66" s="28">
        <v>8.6300000000000008</v>
      </c>
      <c r="BA66" s="28">
        <v>42.51</v>
      </c>
      <c r="BB66" s="28">
        <v>379.97</v>
      </c>
      <c r="BC66" s="28">
        <v>3.91</v>
      </c>
      <c r="BD66" s="13">
        <f t="shared" si="17"/>
        <v>164.22</v>
      </c>
      <c r="BE66" s="13">
        <f t="shared" si="17"/>
        <v>1166.8800000000001</v>
      </c>
      <c r="BF66" s="13">
        <f t="shared" si="17"/>
        <v>18.84</v>
      </c>
      <c r="BG66" s="14"/>
      <c r="BH66" s="14"/>
      <c r="BI66" s="24">
        <v>2068</v>
      </c>
      <c r="BJ66" s="24">
        <v>8.9600000000000009</v>
      </c>
      <c r="BK66" s="24">
        <v>1811.88</v>
      </c>
      <c r="BL66" s="24">
        <v>2.88</v>
      </c>
      <c r="BM66" s="28">
        <v>1527.94</v>
      </c>
      <c r="BN66" s="28">
        <v>-4.6500000000000004</v>
      </c>
      <c r="BO66" s="13">
        <f t="shared" si="18"/>
        <v>5407.82</v>
      </c>
      <c r="BP66" s="13">
        <f t="shared" si="18"/>
        <v>7.1899999999999995</v>
      </c>
      <c r="BR66" s="3">
        <v>1193.8200000000002</v>
      </c>
      <c r="BS66" s="3">
        <v>298.09000000000003</v>
      </c>
      <c r="BT66" s="3">
        <v>10.15</v>
      </c>
      <c r="BU66" s="25">
        <f t="shared" si="19"/>
        <v>-152.12000000000035</v>
      </c>
      <c r="BV66" s="26">
        <f t="shared" si="20"/>
        <v>-0.10127425002995906</v>
      </c>
    </row>
    <row r="67" spans="1:76" x14ac:dyDescent="0.2">
      <c r="B67" s="11" t="s">
        <v>43</v>
      </c>
      <c r="C67" s="12" t="s">
        <v>20</v>
      </c>
      <c r="D67" s="13"/>
      <c r="E67" s="13"/>
      <c r="F67" s="19">
        <v>720.24400000000003</v>
      </c>
      <c r="G67" s="19"/>
      <c r="H67" s="19">
        <v>568.55600000000004</v>
      </c>
      <c r="I67" s="19">
        <v>3.2189999999999999</v>
      </c>
      <c r="J67" s="19">
        <v>533.43399999999997</v>
      </c>
      <c r="K67" s="19">
        <v>13.07</v>
      </c>
      <c r="L67" s="13">
        <f t="shared" si="13"/>
        <v>1822.2340000000002</v>
      </c>
      <c r="M67" s="13">
        <f t="shared" si="13"/>
        <v>16.289000000000001</v>
      </c>
      <c r="N67" s="13"/>
      <c r="O67" s="13"/>
      <c r="P67" s="19">
        <v>2.2999999999999998</v>
      </c>
      <c r="Q67" s="19"/>
      <c r="R67" s="19">
        <v>0.76800000000000002</v>
      </c>
      <c r="S67" s="19"/>
      <c r="T67" s="19">
        <v>0.27500000000000002</v>
      </c>
      <c r="U67" s="19"/>
      <c r="V67" s="13">
        <f t="shared" si="14"/>
        <v>3.3429999999999995</v>
      </c>
      <c r="W67" s="13">
        <f t="shared" si="14"/>
        <v>0</v>
      </c>
      <c r="X67" s="13"/>
      <c r="Y67" s="13"/>
      <c r="Z67" s="19">
        <v>45.305</v>
      </c>
      <c r="AA67" s="19"/>
      <c r="AB67" s="19">
        <v>38.398000000000003</v>
      </c>
      <c r="AC67" s="19"/>
      <c r="AD67" s="19">
        <v>24.632000000000001</v>
      </c>
      <c r="AE67" s="19"/>
      <c r="AF67" s="13">
        <f t="shared" si="15"/>
        <v>108.33500000000001</v>
      </c>
      <c r="AG67" s="13">
        <f t="shared" si="15"/>
        <v>0</v>
      </c>
      <c r="AH67" s="13"/>
      <c r="AI67" s="13"/>
      <c r="AJ67" s="19">
        <v>116.812</v>
      </c>
      <c r="AK67" s="19"/>
      <c r="AL67" s="19">
        <v>88.305999999999997</v>
      </c>
      <c r="AM67" s="19"/>
      <c r="AN67" s="19">
        <v>77.269000000000005</v>
      </c>
      <c r="AO67" s="19"/>
      <c r="AP67" s="27">
        <f t="shared" si="16"/>
        <v>282.387</v>
      </c>
      <c r="AQ67" s="27">
        <f t="shared" si="16"/>
        <v>0</v>
      </c>
      <c r="AR67" s="14"/>
      <c r="AS67" s="14"/>
      <c r="AT67" s="14"/>
      <c r="AU67" s="28">
        <v>10.58</v>
      </c>
      <c r="AV67" s="28">
        <v>64.63</v>
      </c>
      <c r="AW67" s="28">
        <v>0</v>
      </c>
      <c r="AX67" s="28">
        <v>13.09</v>
      </c>
      <c r="AY67" s="28">
        <v>67.66</v>
      </c>
      <c r="AZ67" s="28">
        <v>0</v>
      </c>
      <c r="BA67" s="28">
        <v>9.7899999999999991</v>
      </c>
      <c r="BB67" s="28">
        <v>67.489999999999995</v>
      </c>
      <c r="BC67" s="28">
        <v>0</v>
      </c>
      <c r="BD67" s="13">
        <f t="shared" si="17"/>
        <v>33.46</v>
      </c>
      <c r="BE67" s="13">
        <f t="shared" si="17"/>
        <v>199.77999999999997</v>
      </c>
      <c r="BF67" s="13">
        <f t="shared" si="17"/>
        <v>0</v>
      </c>
      <c r="BG67" s="14"/>
      <c r="BH67" s="14"/>
      <c r="BI67" s="24">
        <v>748.02</v>
      </c>
      <c r="BJ67" s="24">
        <v>-1.24</v>
      </c>
      <c r="BK67" s="24">
        <v>675.89</v>
      </c>
      <c r="BL67" s="24">
        <v>-0.64</v>
      </c>
      <c r="BM67" s="28">
        <v>699.66</v>
      </c>
      <c r="BN67" s="28">
        <v>2.65</v>
      </c>
      <c r="BO67" s="13">
        <f t="shared" si="18"/>
        <v>2123.5699999999997</v>
      </c>
      <c r="BP67" s="13">
        <f t="shared" si="18"/>
        <v>0.77</v>
      </c>
      <c r="BR67" s="3">
        <v>83.45</v>
      </c>
      <c r="BS67" s="3">
        <v>28.759999999999998</v>
      </c>
      <c r="BT67" s="3">
        <v>0</v>
      </c>
      <c r="BU67" s="25">
        <f t="shared" si="19"/>
        <v>121.02999999999997</v>
      </c>
      <c r="BV67" s="26">
        <f t="shared" si="20"/>
        <v>1.078602620087336</v>
      </c>
    </row>
    <row r="68" spans="1:76" x14ac:dyDescent="0.2">
      <c r="B68" s="11" t="s">
        <v>44</v>
      </c>
      <c r="C68" s="12" t="s">
        <v>20</v>
      </c>
      <c r="D68" s="13"/>
      <c r="E68" s="13"/>
      <c r="F68" s="19">
        <v>706.03899999999999</v>
      </c>
      <c r="G68" s="19">
        <v>0.05</v>
      </c>
      <c r="H68" s="19">
        <v>498.13</v>
      </c>
      <c r="I68" s="19">
        <v>0.104</v>
      </c>
      <c r="J68" s="19">
        <v>428.245</v>
      </c>
      <c r="K68" s="19">
        <v>2.1850000000000001</v>
      </c>
      <c r="L68" s="13">
        <f t="shared" si="13"/>
        <v>1632.4139999999998</v>
      </c>
      <c r="M68" s="13">
        <f t="shared" si="13"/>
        <v>2.339</v>
      </c>
      <c r="N68" s="13"/>
      <c r="O68" s="13"/>
      <c r="P68" s="19"/>
      <c r="Q68" s="19"/>
      <c r="R68" s="19"/>
      <c r="S68" s="19"/>
      <c r="T68" s="19"/>
      <c r="U68" s="19"/>
      <c r="V68" s="13">
        <f t="shared" si="14"/>
        <v>0</v>
      </c>
      <c r="W68" s="13">
        <f t="shared" si="14"/>
        <v>0</v>
      </c>
      <c r="X68" s="13"/>
      <c r="Y68" s="13"/>
      <c r="Z68" s="19">
        <v>76.257000000000005</v>
      </c>
      <c r="AA68" s="19"/>
      <c r="AB68" s="19">
        <v>41.273000000000003</v>
      </c>
      <c r="AC68" s="19"/>
      <c r="AD68" s="19">
        <v>40.578000000000003</v>
      </c>
      <c r="AE68" s="19"/>
      <c r="AF68" s="13">
        <f t="shared" si="15"/>
        <v>158.108</v>
      </c>
      <c r="AG68" s="13">
        <f t="shared" si="15"/>
        <v>0</v>
      </c>
      <c r="AH68" s="13"/>
      <c r="AI68" s="13"/>
      <c r="AJ68" s="19">
        <v>204.53399999999999</v>
      </c>
      <c r="AK68" s="19"/>
      <c r="AL68" s="19">
        <v>96.480999999999995</v>
      </c>
      <c r="AM68" s="19">
        <v>0.104</v>
      </c>
      <c r="AN68" s="19">
        <v>59.232999999999997</v>
      </c>
      <c r="AO68" s="19">
        <v>6.8000000000000005E-2</v>
      </c>
      <c r="AP68" s="27">
        <f t="shared" si="16"/>
        <v>360.24799999999999</v>
      </c>
      <c r="AQ68" s="27">
        <f t="shared" si="16"/>
        <v>0.17199999999999999</v>
      </c>
      <c r="AR68" s="14"/>
      <c r="AS68" s="14"/>
      <c r="AT68" s="14"/>
      <c r="AU68" s="28">
        <v>36.479999999999997</v>
      </c>
      <c r="AV68" s="28">
        <v>72.510000000000005</v>
      </c>
      <c r="AW68" s="28">
        <v>2.4900000000000002</v>
      </c>
      <c r="AX68" s="28">
        <v>57.2</v>
      </c>
      <c r="AY68" s="28">
        <v>50.47</v>
      </c>
      <c r="AZ68" s="28">
        <v>2.4900000000000002</v>
      </c>
      <c r="BA68" s="28">
        <v>45.31</v>
      </c>
      <c r="BB68" s="28">
        <v>47.97</v>
      </c>
      <c r="BC68" s="28">
        <v>2.4900000000000002</v>
      </c>
      <c r="BD68" s="13">
        <f t="shared" si="17"/>
        <v>138.99</v>
      </c>
      <c r="BE68" s="13">
        <f t="shared" si="17"/>
        <v>170.95</v>
      </c>
      <c r="BF68" s="13">
        <f t="shared" si="17"/>
        <v>7.4700000000000006</v>
      </c>
      <c r="BG68" s="14"/>
      <c r="BH68" s="14"/>
      <c r="BI68" s="24">
        <v>828.64</v>
      </c>
      <c r="BJ68" s="24">
        <v>1.52</v>
      </c>
      <c r="BK68" s="24">
        <v>810.13</v>
      </c>
      <c r="BL68" s="24">
        <v>3.32</v>
      </c>
      <c r="BM68" s="28">
        <v>813.55</v>
      </c>
      <c r="BN68" s="28">
        <v>0.65</v>
      </c>
      <c r="BO68" s="13">
        <f t="shared" si="18"/>
        <v>2452.3199999999997</v>
      </c>
      <c r="BP68" s="13">
        <f t="shared" si="18"/>
        <v>5.49</v>
      </c>
      <c r="BR68" s="3">
        <v>258.32</v>
      </c>
      <c r="BS68" s="3">
        <v>26.259999999999998</v>
      </c>
      <c r="BT68" s="3">
        <v>15.57</v>
      </c>
      <c r="BU68" s="25">
        <f t="shared" si="19"/>
        <v>17.260000000000048</v>
      </c>
      <c r="BV68" s="26">
        <f t="shared" si="20"/>
        <v>5.7504581042812093E-2</v>
      </c>
    </row>
    <row r="69" spans="1:76" x14ac:dyDescent="0.2">
      <c r="B69" s="11" t="s">
        <v>45</v>
      </c>
      <c r="C69" s="12" t="s">
        <v>20</v>
      </c>
      <c r="D69" s="13"/>
      <c r="E69" s="13"/>
      <c r="F69" s="19">
        <v>9500.5419999999995</v>
      </c>
      <c r="G69" s="19">
        <v>34.228000000000002</v>
      </c>
      <c r="H69" s="19">
        <v>8480.4269999999997</v>
      </c>
      <c r="I69" s="19">
        <v>18.852</v>
      </c>
      <c r="J69" s="19">
        <v>8089.067</v>
      </c>
      <c r="K69" s="19">
        <v>10.705</v>
      </c>
      <c r="L69" s="13">
        <f t="shared" si="13"/>
        <v>26070.035999999996</v>
      </c>
      <c r="M69" s="13">
        <f t="shared" si="13"/>
        <v>63.784999999999997</v>
      </c>
      <c r="N69" s="13"/>
      <c r="O69" s="13"/>
      <c r="P69" s="19">
        <v>149.33099999999999</v>
      </c>
      <c r="Q69" s="19"/>
      <c r="R69" s="19">
        <v>97.253</v>
      </c>
      <c r="S69" s="19"/>
      <c r="T69" s="19">
        <v>98.352000000000004</v>
      </c>
      <c r="U69" s="19"/>
      <c r="V69" s="13">
        <f t="shared" si="14"/>
        <v>344.93600000000004</v>
      </c>
      <c r="W69" s="13">
        <f t="shared" si="14"/>
        <v>0</v>
      </c>
      <c r="X69" s="13"/>
      <c r="Y69" s="13"/>
      <c r="Z69" s="19">
        <v>142.83699999999999</v>
      </c>
      <c r="AA69" s="19"/>
      <c r="AB69" s="19">
        <v>101.351</v>
      </c>
      <c r="AC69" s="19"/>
      <c r="AD69" s="19">
        <v>90.141999999999996</v>
      </c>
      <c r="AE69" s="19"/>
      <c r="AF69" s="13">
        <f t="shared" si="15"/>
        <v>334.33</v>
      </c>
      <c r="AG69" s="13">
        <f t="shared" si="15"/>
        <v>0</v>
      </c>
      <c r="AH69" s="13"/>
      <c r="AI69" s="13"/>
      <c r="AJ69" s="19">
        <v>324.53399999999999</v>
      </c>
      <c r="AK69" s="19">
        <v>9.9060000000000006</v>
      </c>
      <c r="AL69" s="19">
        <v>256.20299999999997</v>
      </c>
      <c r="AM69" s="19">
        <v>10.105</v>
      </c>
      <c r="AN69" s="19">
        <v>219.51</v>
      </c>
      <c r="AO69" s="19">
        <v>6.5259999999999998</v>
      </c>
      <c r="AP69" s="27">
        <f t="shared" si="16"/>
        <v>800.24699999999996</v>
      </c>
      <c r="AQ69" s="27">
        <f t="shared" si="16"/>
        <v>26.537000000000003</v>
      </c>
      <c r="AR69" s="14"/>
      <c r="AS69" s="14"/>
      <c r="AT69" s="14"/>
      <c r="AU69" s="28">
        <v>32.68</v>
      </c>
      <c r="AV69" s="28">
        <v>787.32</v>
      </c>
      <c r="AW69" s="28">
        <v>0.26</v>
      </c>
      <c r="AX69" s="28">
        <v>16.010000000000002</v>
      </c>
      <c r="AY69" s="28">
        <v>677.14</v>
      </c>
      <c r="AZ69" s="28">
        <v>0.26</v>
      </c>
      <c r="BA69" s="28">
        <v>33.200000000000003</v>
      </c>
      <c r="BB69" s="28">
        <v>599.1</v>
      </c>
      <c r="BC69" s="28">
        <v>0.26</v>
      </c>
      <c r="BD69" s="13">
        <f t="shared" si="17"/>
        <v>81.89</v>
      </c>
      <c r="BE69" s="13">
        <f t="shared" si="17"/>
        <v>2063.56</v>
      </c>
      <c r="BF69" s="13">
        <f t="shared" si="17"/>
        <v>0.78</v>
      </c>
      <c r="BG69" s="14"/>
      <c r="BH69" s="14"/>
      <c r="BI69" s="24">
        <v>2388.96</v>
      </c>
      <c r="BJ69" s="24">
        <v>-1.85</v>
      </c>
      <c r="BK69" s="24">
        <v>2081.2199999999998</v>
      </c>
      <c r="BL69" s="24">
        <v>0.35</v>
      </c>
      <c r="BM69" s="28">
        <v>2011.12</v>
      </c>
      <c r="BN69" s="28">
        <v>0.16</v>
      </c>
      <c r="BO69" s="13">
        <f t="shared" si="18"/>
        <v>6481.3</v>
      </c>
      <c r="BP69" s="13">
        <f t="shared" si="18"/>
        <v>-1.34</v>
      </c>
      <c r="BR69" s="3">
        <v>708.51</v>
      </c>
      <c r="BS69" s="3">
        <v>1136.1199999999999</v>
      </c>
      <c r="BT69" s="3">
        <v>13.72</v>
      </c>
      <c r="BU69" s="25">
        <f t="shared" si="19"/>
        <v>287.88000000000011</v>
      </c>
      <c r="BV69" s="26">
        <f t="shared" si="20"/>
        <v>0.15491161514246515</v>
      </c>
    </row>
    <row r="70" spans="1:76" x14ac:dyDescent="0.2">
      <c r="B70" s="11" t="s">
        <v>46</v>
      </c>
      <c r="C70" s="12" t="s">
        <v>20</v>
      </c>
      <c r="D70" s="13"/>
      <c r="E70" s="13"/>
      <c r="F70" s="19">
        <v>1378.0820000000001</v>
      </c>
      <c r="G70" s="19">
        <v>5.4539999999999997</v>
      </c>
      <c r="H70" s="19">
        <v>1056.26</v>
      </c>
      <c r="I70" s="19">
        <v>1.0999999999999999E-2</v>
      </c>
      <c r="J70" s="19">
        <v>1036.068</v>
      </c>
      <c r="K70" s="19">
        <v>0.252</v>
      </c>
      <c r="L70" s="13">
        <f t="shared" si="13"/>
        <v>3470.41</v>
      </c>
      <c r="M70" s="13">
        <f t="shared" si="13"/>
        <v>5.7169999999999996</v>
      </c>
      <c r="N70" s="13"/>
      <c r="O70" s="13"/>
      <c r="P70" s="19">
        <v>0.39400000000000002</v>
      </c>
      <c r="Q70" s="19"/>
      <c r="R70" s="19">
        <v>0.14599999999999999</v>
      </c>
      <c r="S70" s="19"/>
      <c r="T70" s="19">
        <v>0.157</v>
      </c>
      <c r="U70" s="19"/>
      <c r="V70" s="13">
        <f t="shared" si="14"/>
        <v>0.69700000000000006</v>
      </c>
      <c r="W70" s="13">
        <f t="shared" si="14"/>
        <v>0</v>
      </c>
      <c r="X70" s="13"/>
      <c r="Y70" s="13"/>
      <c r="Z70" s="19">
        <v>78.510999999999996</v>
      </c>
      <c r="AA70" s="19"/>
      <c r="AB70" s="19">
        <v>43.469000000000001</v>
      </c>
      <c r="AC70" s="19"/>
      <c r="AD70" s="19">
        <v>23.507999999999999</v>
      </c>
      <c r="AE70" s="19"/>
      <c r="AF70" s="13">
        <f t="shared" si="15"/>
        <v>145.488</v>
      </c>
      <c r="AG70" s="13">
        <f t="shared" si="15"/>
        <v>0</v>
      </c>
      <c r="AH70" s="13"/>
      <c r="AI70" s="13"/>
      <c r="AJ70" s="19">
        <v>242.11600000000001</v>
      </c>
      <c r="AK70" s="19"/>
      <c r="AL70" s="19">
        <v>148.37200000000001</v>
      </c>
      <c r="AM70" s="19"/>
      <c r="AN70" s="19">
        <v>112.86199999999999</v>
      </c>
      <c r="AO70" s="19"/>
      <c r="AP70" s="27">
        <f t="shared" si="16"/>
        <v>503.35</v>
      </c>
      <c r="AQ70" s="27">
        <f t="shared" si="16"/>
        <v>0</v>
      </c>
      <c r="AR70" s="14"/>
      <c r="AS70" s="14"/>
      <c r="AT70" s="14"/>
      <c r="AU70" s="28">
        <v>46.91</v>
      </c>
      <c r="AV70" s="28">
        <v>39.729999999999997</v>
      </c>
      <c r="AW70" s="28">
        <v>-6.18</v>
      </c>
      <c r="AX70" s="28">
        <v>26.76</v>
      </c>
      <c r="AY70" s="28">
        <v>56.81</v>
      </c>
      <c r="AZ70" s="28">
        <v>0</v>
      </c>
      <c r="BA70" s="28">
        <v>24.92</v>
      </c>
      <c r="BB70" s="28">
        <v>37.840000000000003</v>
      </c>
      <c r="BC70" s="28">
        <v>0</v>
      </c>
      <c r="BD70" s="13">
        <f t="shared" si="17"/>
        <v>98.59</v>
      </c>
      <c r="BE70" s="13">
        <f t="shared" si="17"/>
        <v>134.38</v>
      </c>
      <c r="BF70" s="13">
        <f t="shared" si="17"/>
        <v>-6.18</v>
      </c>
      <c r="BG70" s="14"/>
      <c r="BH70" s="14"/>
      <c r="BI70" s="24">
        <v>1268.26</v>
      </c>
      <c r="BJ70" s="24">
        <v>0.13</v>
      </c>
      <c r="BK70" s="24">
        <v>1249.19</v>
      </c>
      <c r="BL70" s="24">
        <v>-17.190000000000001</v>
      </c>
      <c r="BM70" s="28">
        <v>1025.94</v>
      </c>
      <c r="BN70" s="28">
        <v>0.94</v>
      </c>
      <c r="BO70" s="13">
        <f t="shared" si="18"/>
        <v>3543.39</v>
      </c>
      <c r="BP70" s="13">
        <f t="shared" si="18"/>
        <v>-16.12</v>
      </c>
      <c r="BR70" s="3">
        <v>226.3</v>
      </c>
      <c r="BS70" s="3">
        <v>89.16</v>
      </c>
      <c r="BT70" s="3">
        <v>0.54</v>
      </c>
      <c r="BU70" s="25">
        <f t="shared" si="19"/>
        <v>-89.210000000000065</v>
      </c>
      <c r="BV70" s="26">
        <f t="shared" si="20"/>
        <v>-0.28231012658227861</v>
      </c>
    </row>
    <row r="71" spans="1:76" x14ac:dyDescent="0.2">
      <c r="B71" s="11" t="s">
        <v>47</v>
      </c>
      <c r="C71" s="12" t="s">
        <v>20</v>
      </c>
      <c r="D71" s="13"/>
      <c r="E71" s="13"/>
      <c r="F71" s="19">
        <v>658.45600000000002</v>
      </c>
      <c r="G71" s="19"/>
      <c r="H71" s="19">
        <v>495.87299999999999</v>
      </c>
      <c r="I71" s="19"/>
      <c r="J71" s="19">
        <v>504.02600000000001</v>
      </c>
      <c r="K71" s="19"/>
      <c r="L71" s="13">
        <f t="shared" si="13"/>
        <v>1658.355</v>
      </c>
      <c r="M71" s="13">
        <f t="shared" si="13"/>
        <v>0</v>
      </c>
      <c r="N71" s="13"/>
      <c r="O71" s="13"/>
      <c r="P71" s="19"/>
      <c r="Q71" s="19"/>
      <c r="R71" s="19"/>
      <c r="S71" s="19"/>
      <c r="T71" s="19"/>
      <c r="U71" s="19"/>
      <c r="V71" s="13">
        <f t="shared" si="14"/>
        <v>0</v>
      </c>
      <c r="W71" s="13">
        <f t="shared" si="14"/>
        <v>0</v>
      </c>
      <c r="X71" s="13"/>
      <c r="Y71" s="13"/>
      <c r="Z71" s="19">
        <v>22.286000000000001</v>
      </c>
      <c r="AA71" s="19"/>
      <c r="AB71" s="19">
        <v>14.292999999999999</v>
      </c>
      <c r="AC71" s="19"/>
      <c r="AD71" s="19">
        <v>17.417999999999999</v>
      </c>
      <c r="AE71" s="19"/>
      <c r="AF71" s="13">
        <f t="shared" si="15"/>
        <v>53.997</v>
      </c>
      <c r="AG71" s="13">
        <f t="shared" si="15"/>
        <v>0</v>
      </c>
      <c r="AH71" s="13"/>
      <c r="AI71" s="13"/>
      <c r="AJ71" s="19">
        <v>134.26300000000001</v>
      </c>
      <c r="AK71" s="19"/>
      <c r="AL71" s="19">
        <v>66.972999999999999</v>
      </c>
      <c r="AM71" s="19"/>
      <c r="AN71" s="19">
        <v>47.036999999999999</v>
      </c>
      <c r="AO71" s="19"/>
      <c r="AP71" s="27">
        <f t="shared" si="16"/>
        <v>248.273</v>
      </c>
      <c r="AQ71" s="27">
        <f t="shared" si="16"/>
        <v>0</v>
      </c>
      <c r="AR71" s="14"/>
      <c r="AS71" s="14"/>
      <c r="AT71" s="14"/>
      <c r="AU71" s="28">
        <v>23.72</v>
      </c>
      <c r="AV71" s="28">
        <v>46.94</v>
      </c>
      <c r="AW71" s="28">
        <v>5.23</v>
      </c>
      <c r="AX71" s="28">
        <v>25.63</v>
      </c>
      <c r="AY71" s="28">
        <v>47.76</v>
      </c>
      <c r="AZ71" s="28">
        <v>5.45</v>
      </c>
      <c r="BA71" s="28">
        <v>21.26</v>
      </c>
      <c r="BB71" s="28">
        <v>47.92</v>
      </c>
      <c r="BC71" s="28">
        <v>5.43</v>
      </c>
      <c r="BD71" s="13">
        <f t="shared" si="17"/>
        <v>70.61</v>
      </c>
      <c r="BE71" s="13">
        <f t="shared" si="17"/>
        <v>142.62</v>
      </c>
      <c r="BF71" s="13">
        <f t="shared" si="17"/>
        <v>16.11</v>
      </c>
      <c r="BG71" s="14"/>
      <c r="BH71" s="14"/>
      <c r="BI71" s="24">
        <v>465.58</v>
      </c>
      <c r="BJ71" s="24">
        <v>0.35</v>
      </c>
      <c r="BK71" s="24">
        <v>468.27</v>
      </c>
      <c r="BL71" s="24">
        <v>0.35</v>
      </c>
      <c r="BM71" s="28">
        <v>427.27</v>
      </c>
      <c r="BN71" s="28">
        <v>0.35</v>
      </c>
      <c r="BO71" s="13">
        <f t="shared" si="18"/>
        <v>1361.12</v>
      </c>
      <c r="BP71" s="13">
        <f t="shared" si="18"/>
        <v>1.0499999999999998</v>
      </c>
      <c r="BR71" s="3">
        <v>189.14</v>
      </c>
      <c r="BS71" s="3">
        <v>12.9</v>
      </c>
      <c r="BT71" s="3">
        <v>0</v>
      </c>
      <c r="BU71" s="25">
        <f t="shared" si="19"/>
        <v>27.30000000000004</v>
      </c>
      <c r="BV71" s="26">
        <f t="shared" si="20"/>
        <v>0.13512175806770957</v>
      </c>
    </row>
    <row r="72" spans="1:76" x14ac:dyDescent="0.2">
      <c r="B72" s="11" t="s">
        <v>48</v>
      </c>
      <c r="C72" s="12" t="s">
        <v>20</v>
      </c>
      <c r="D72" s="13"/>
      <c r="E72" s="13"/>
      <c r="F72" s="19">
        <v>1310.5999999999999</v>
      </c>
      <c r="G72" s="19">
        <v>3.968</v>
      </c>
      <c r="H72" s="19">
        <v>1047.713</v>
      </c>
      <c r="I72" s="19">
        <v>1.788</v>
      </c>
      <c r="J72" s="19">
        <v>1098.3340000000001</v>
      </c>
      <c r="K72" s="19">
        <v>1.6319999999999999</v>
      </c>
      <c r="L72" s="13">
        <f t="shared" si="13"/>
        <v>3456.6469999999999</v>
      </c>
      <c r="M72" s="13">
        <f t="shared" si="13"/>
        <v>7.3879999999999999</v>
      </c>
      <c r="N72" s="13"/>
      <c r="O72" s="13"/>
      <c r="P72" s="19">
        <v>6.96</v>
      </c>
      <c r="Q72" s="19"/>
      <c r="R72" s="19">
        <v>5.4279999999999999</v>
      </c>
      <c r="S72" s="19"/>
      <c r="T72" s="19">
        <v>5.601</v>
      </c>
      <c r="U72" s="19"/>
      <c r="V72" s="13">
        <f t="shared" si="14"/>
        <v>17.989000000000001</v>
      </c>
      <c r="W72" s="13">
        <f t="shared" si="14"/>
        <v>0</v>
      </c>
      <c r="X72" s="13"/>
      <c r="Y72" s="13"/>
      <c r="Z72" s="19">
        <v>156.57400000000001</v>
      </c>
      <c r="AA72" s="19">
        <v>8.8999999999999996E-2</v>
      </c>
      <c r="AB72" s="19">
        <v>78.679000000000002</v>
      </c>
      <c r="AC72" s="19"/>
      <c r="AD72" s="19">
        <v>67.103999999999999</v>
      </c>
      <c r="AE72" s="19">
        <v>0.28499999999999998</v>
      </c>
      <c r="AF72" s="13">
        <f t="shared" si="15"/>
        <v>302.35700000000003</v>
      </c>
      <c r="AG72" s="13">
        <f t="shared" si="15"/>
        <v>0.374</v>
      </c>
      <c r="AH72" s="13"/>
      <c r="AI72" s="13"/>
      <c r="AJ72" s="19">
        <v>228.08799999999999</v>
      </c>
      <c r="AK72" s="19">
        <v>3.8220000000000001</v>
      </c>
      <c r="AL72" s="19">
        <v>149.66300000000001</v>
      </c>
      <c r="AM72" s="19">
        <v>1.7869999999999999</v>
      </c>
      <c r="AN72" s="19">
        <v>138.91</v>
      </c>
      <c r="AO72" s="19">
        <v>1.347</v>
      </c>
      <c r="AP72" s="27">
        <f t="shared" si="16"/>
        <v>516.66099999999994</v>
      </c>
      <c r="AQ72" s="27">
        <f t="shared" si="16"/>
        <v>6.9559999999999995</v>
      </c>
      <c r="AR72" s="14"/>
      <c r="AS72" s="14"/>
      <c r="AT72" s="14"/>
      <c r="AU72" s="28">
        <v>52.09</v>
      </c>
      <c r="AV72" s="28">
        <v>108.07</v>
      </c>
      <c r="AW72" s="28">
        <v>1.03</v>
      </c>
      <c r="AX72" s="28">
        <v>44.31</v>
      </c>
      <c r="AY72" s="28">
        <v>106.02</v>
      </c>
      <c r="AZ72" s="28">
        <v>0</v>
      </c>
      <c r="BA72" s="28">
        <v>0</v>
      </c>
      <c r="BB72" s="28">
        <v>0</v>
      </c>
      <c r="BC72" s="28">
        <v>0</v>
      </c>
      <c r="BD72" s="13">
        <f t="shared" si="17"/>
        <v>96.4</v>
      </c>
      <c r="BE72" s="13">
        <f t="shared" si="17"/>
        <v>214.08999999999997</v>
      </c>
      <c r="BF72" s="13">
        <f t="shared" si="17"/>
        <v>1.03</v>
      </c>
      <c r="BG72" s="14"/>
      <c r="BH72" s="14"/>
      <c r="BI72" s="24">
        <v>1886.23</v>
      </c>
      <c r="BJ72" s="24">
        <v>-0.66</v>
      </c>
      <c r="BK72" s="24">
        <v>1671.35</v>
      </c>
      <c r="BL72" s="24">
        <v>-2.4</v>
      </c>
      <c r="BM72" s="28">
        <v>0</v>
      </c>
      <c r="BN72" s="28">
        <v>0</v>
      </c>
      <c r="BO72" s="13">
        <f t="shared" si="18"/>
        <v>3557.58</v>
      </c>
      <c r="BP72" s="13">
        <f t="shared" si="18"/>
        <v>-3.06</v>
      </c>
      <c r="BR72" s="3">
        <v>294.63</v>
      </c>
      <c r="BS72" s="3">
        <v>175.59</v>
      </c>
      <c r="BT72" s="3">
        <v>4.58</v>
      </c>
      <c r="BU72" s="25">
        <f t="shared" si="19"/>
        <v>-163.28000000000003</v>
      </c>
      <c r="BV72" s="26">
        <f t="shared" si="20"/>
        <v>-0.34389216512215676</v>
      </c>
    </row>
    <row r="73" spans="1:76" x14ac:dyDescent="0.2">
      <c r="B73" s="11" t="s">
        <v>49</v>
      </c>
      <c r="C73" s="12" t="s">
        <v>20</v>
      </c>
      <c r="D73" s="13"/>
      <c r="E73" s="13"/>
      <c r="F73" s="19">
        <v>747.86900000000003</v>
      </c>
      <c r="G73" s="19">
        <v>8.1609999999999996</v>
      </c>
      <c r="H73" s="19">
        <v>640.46699999999998</v>
      </c>
      <c r="I73" s="19">
        <v>0.45700000000000002</v>
      </c>
      <c r="J73" s="19">
        <v>521.73099999999999</v>
      </c>
      <c r="K73" s="19">
        <v>0.36499999999999999</v>
      </c>
      <c r="L73" s="13">
        <f t="shared" si="13"/>
        <v>1910.067</v>
      </c>
      <c r="M73" s="13">
        <f t="shared" si="13"/>
        <v>8.9830000000000005</v>
      </c>
      <c r="N73" s="13"/>
      <c r="O73" s="13"/>
      <c r="P73" s="19"/>
      <c r="Q73" s="19"/>
      <c r="R73" s="19"/>
      <c r="S73" s="19"/>
      <c r="T73" s="19"/>
      <c r="U73" s="19"/>
      <c r="V73" s="13">
        <f t="shared" si="14"/>
        <v>0</v>
      </c>
      <c r="W73" s="13">
        <f t="shared" si="14"/>
        <v>0</v>
      </c>
      <c r="X73" s="13"/>
      <c r="Y73" s="13"/>
      <c r="Z73" s="19">
        <v>53.765000000000001</v>
      </c>
      <c r="AA73" s="19"/>
      <c r="AB73" s="19">
        <v>45.741999999999997</v>
      </c>
      <c r="AC73" s="19"/>
      <c r="AD73" s="19">
        <v>40.542999999999999</v>
      </c>
      <c r="AE73" s="19"/>
      <c r="AF73" s="13">
        <f t="shared" si="15"/>
        <v>140.05000000000001</v>
      </c>
      <c r="AG73" s="13">
        <f t="shared" si="15"/>
        <v>0</v>
      </c>
      <c r="AH73" s="13"/>
      <c r="AI73" s="13"/>
      <c r="AJ73" s="19">
        <v>90.95</v>
      </c>
      <c r="AK73" s="19">
        <v>7.9710000000000001</v>
      </c>
      <c r="AL73" s="19">
        <v>69.622</v>
      </c>
      <c r="AM73" s="19">
        <v>0.45200000000000001</v>
      </c>
      <c r="AN73" s="19">
        <v>60.72</v>
      </c>
      <c r="AO73" s="19">
        <v>0.36</v>
      </c>
      <c r="AP73" s="27">
        <f t="shared" si="16"/>
        <v>221.292</v>
      </c>
      <c r="AQ73" s="27">
        <f t="shared" si="16"/>
        <v>8.7829999999999995</v>
      </c>
      <c r="AR73" s="14"/>
      <c r="AS73" s="14"/>
      <c r="AT73" s="14"/>
      <c r="AU73" s="28">
        <v>83.23</v>
      </c>
      <c r="AV73" s="28">
        <v>95.03</v>
      </c>
      <c r="AW73" s="28">
        <v>-11.39</v>
      </c>
      <c r="AX73" s="28">
        <v>71.17</v>
      </c>
      <c r="AY73" s="28">
        <v>109.19</v>
      </c>
      <c r="AZ73" s="28">
        <v>0.45</v>
      </c>
      <c r="BA73" s="28">
        <v>73.930000000000007</v>
      </c>
      <c r="BB73" s="28">
        <v>116.86</v>
      </c>
      <c r="BC73" s="28">
        <v>0.45</v>
      </c>
      <c r="BD73" s="13">
        <f t="shared" si="17"/>
        <v>228.33</v>
      </c>
      <c r="BE73" s="13">
        <f t="shared" si="17"/>
        <v>321.08</v>
      </c>
      <c r="BF73" s="13">
        <f t="shared" si="17"/>
        <v>-10.490000000000002</v>
      </c>
      <c r="BG73" s="14"/>
      <c r="BH73" s="14"/>
      <c r="BI73" s="24">
        <v>664.43</v>
      </c>
      <c r="BJ73" s="24">
        <v>-0.62</v>
      </c>
      <c r="BK73" s="24">
        <v>660.41</v>
      </c>
      <c r="BL73" s="24">
        <v>0.39</v>
      </c>
      <c r="BM73" s="28">
        <v>614.80999999999995</v>
      </c>
      <c r="BN73" s="28">
        <v>-0.37</v>
      </c>
      <c r="BO73" s="13">
        <f t="shared" si="18"/>
        <v>1939.6499999999999</v>
      </c>
      <c r="BP73" s="13">
        <f t="shared" si="18"/>
        <v>-0.6</v>
      </c>
      <c r="BR73" s="3">
        <v>488</v>
      </c>
      <c r="BS73" s="3">
        <v>33.72</v>
      </c>
      <c r="BT73" s="3">
        <v>0</v>
      </c>
      <c r="BU73" s="25">
        <f t="shared" si="19"/>
        <v>17.199999999999932</v>
      </c>
      <c r="BV73" s="26">
        <f t="shared" si="20"/>
        <v>3.2967875488767791E-2</v>
      </c>
    </row>
    <row r="74" spans="1:76" x14ac:dyDescent="0.2">
      <c r="A74" s="62" t="s">
        <v>50</v>
      </c>
      <c r="B74" s="62"/>
      <c r="C74" s="12" t="s">
        <v>20</v>
      </c>
      <c r="D74" s="17">
        <f t="shared" ref="D74:Y74" si="21">SUM(D44:D73)</f>
        <v>0</v>
      </c>
      <c r="E74" s="17">
        <f t="shared" si="21"/>
        <v>0</v>
      </c>
      <c r="F74" s="17">
        <f t="shared" si="21"/>
        <v>297711.82500000001</v>
      </c>
      <c r="G74" s="18">
        <f>SUMIF(G44:G73,"&gt;0")</f>
        <v>1284.6060000000082</v>
      </c>
      <c r="H74" s="17">
        <f t="shared" si="21"/>
        <v>259024.54900000003</v>
      </c>
      <c r="I74" s="18">
        <f>SUMIF(I44:I73,"&gt;0")</f>
        <v>927.06800000000635</v>
      </c>
      <c r="J74" s="17">
        <f t="shared" ref="J74" si="22">SUM(J44:J73)</f>
        <v>289234.71798600006</v>
      </c>
      <c r="K74" s="18">
        <f>SUMIF(K44:K73,"&gt;0")</f>
        <v>1057.0379999999977</v>
      </c>
      <c r="L74" s="17">
        <f t="shared" si="21"/>
        <v>845971.09198600019</v>
      </c>
      <c r="M74" s="18">
        <f>SUMIF(M44:M73,"&gt;0")</f>
        <v>3268.7120000000127</v>
      </c>
      <c r="N74" s="17">
        <f t="shared" si="21"/>
        <v>0</v>
      </c>
      <c r="O74" s="17">
        <f t="shared" si="21"/>
        <v>0</v>
      </c>
      <c r="P74" s="17">
        <f>SUM(P44:P73)</f>
        <v>8802.5510000000013</v>
      </c>
      <c r="Q74" s="18">
        <f>SUMIF(Q44:Q73,"&gt;0")</f>
        <v>64.763999999999996</v>
      </c>
      <c r="R74" s="17">
        <f>SUM(R44:R73)</f>
        <v>7001.2630000000008</v>
      </c>
      <c r="S74" s="18">
        <f>SUMIF(S44:S73,"&gt;0")</f>
        <v>34.622</v>
      </c>
      <c r="T74" s="17">
        <f t="shared" ref="T74" si="23">SUM(T44:T73)</f>
        <v>6710.8509999999987</v>
      </c>
      <c r="U74" s="18">
        <f>SUMIF(U44:U73,"&gt;0")</f>
        <v>37.655000000000001</v>
      </c>
      <c r="V74" s="17">
        <f t="shared" si="21"/>
        <v>22514.665000000005</v>
      </c>
      <c r="W74" s="18">
        <f>SUMIF(W44:W73,"&gt;0")</f>
        <v>137.041</v>
      </c>
      <c r="X74" s="17">
        <f t="shared" si="21"/>
        <v>0</v>
      </c>
      <c r="Y74" s="17">
        <f t="shared" si="21"/>
        <v>0</v>
      </c>
      <c r="Z74" s="17">
        <f t="shared" ref="Z74:AT74" si="24">SUM(Z44:Z73)</f>
        <v>6780.369999999999</v>
      </c>
      <c r="AA74" s="18">
        <f>SUMIF(AA44:AA73,"&gt;0")</f>
        <v>54.527999999999999</v>
      </c>
      <c r="AB74" s="17">
        <f t="shared" si="24"/>
        <v>5667.3850000000002</v>
      </c>
      <c r="AC74" s="18">
        <f>SUMIF(AC44:AC73,"&gt;0")</f>
        <v>12.456000000000001</v>
      </c>
      <c r="AD74" s="17">
        <f t="shared" ref="AD74" si="25">SUM(AD44:AD73)</f>
        <v>5631.6789999999983</v>
      </c>
      <c r="AE74" s="18">
        <f>SUMIF(AE44:AE73,"&gt;0")</f>
        <v>34.778999999999996</v>
      </c>
      <c r="AF74" s="17">
        <f t="shared" si="24"/>
        <v>18079.433999999994</v>
      </c>
      <c r="AG74" s="18">
        <f>SUMIF(AG44:AG73,"&gt;0")</f>
        <v>101.76300000000001</v>
      </c>
      <c r="AH74" s="17">
        <f t="shared" si="24"/>
        <v>0</v>
      </c>
      <c r="AI74" s="17">
        <f t="shared" si="24"/>
        <v>0</v>
      </c>
      <c r="AJ74" s="17">
        <f t="shared" si="24"/>
        <v>9292.3049999999985</v>
      </c>
      <c r="AK74" s="18">
        <f t="shared" si="24"/>
        <v>279.92700000000008</v>
      </c>
      <c r="AL74" s="17">
        <f t="shared" si="24"/>
        <v>7667.0690000000004</v>
      </c>
      <c r="AM74" s="18">
        <f t="shared" si="24"/>
        <v>150.32999999999998</v>
      </c>
      <c r="AN74" s="17">
        <f t="shared" si="24"/>
        <v>6269.1260000000011</v>
      </c>
      <c r="AO74" s="18">
        <f t="shared" si="24"/>
        <v>141.44400000000002</v>
      </c>
      <c r="AP74" s="17">
        <f>SUM(AP44:AP73)</f>
        <v>23228.499999999993</v>
      </c>
      <c r="AQ74" s="18">
        <f>SUMIF(AQ44:AQ73,"&gt;0")</f>
        <v>571.70100000000014</v>
      </c>
      <c r="AR74" s="17">
        <f t="shared" si="24"/>
        <v>0</v>
      </c>
      <c r="AS74" s="17">
        <f t="shared" si="24"/>
        <v>0</v>
      </c>
      <c r="AT74" s="17">
        <f t="shared" si="24"/>
        <v>0</v>
      </c>
      <c r="AU74" s="17">
        <f>SUM(AU44:AU73)</f>
        <v>1881.3300000000002</v>
      </c>
      <c r="AV74" s="17">
        <f>SUM(AV44:AV73)</f>
        <v>27453.789999999997</v>
      </c>
      <c r="AW74" s="18">
        <f t="shared" ref="AW74:BC74" si="26">SUM(AW44:AW73)</f>
        <v>783.75999999999976</v>
      </c>
      <c r="AX74" s="17">
        <f t="shared" si="26"/>
        <v>1275.7100000000003</v>
      </c>
      <c r="AY74" s="17">
        <f t="shared" si="26"/>
        <v>25849.910000000003</v>
      </c>
      <c r="AZ74" s="18">
        <f t="shared" si="26"/>
        <v>841.65999999999985</v>
      </c>
      <c r="BA74" s="17">
        <f t="shared" si="26"/>
        <v>1210.07</v>
      </c>
      <c r="BB74" s="17">
        <f t="shared" si="26"/>
        <v>24850.180000000004</v>
      </c>
      <c r="BC74" s="18">
        <f t="shared" si="26"/>
        <v>859.29999999999984</v>
      </c>
      <c r="BD74" s="17">
        <f>SUM(BD44:BD73)</f>
        <v>4367.1099999999988</v>
      </c>
      <c r="BE74" s="17">
        <f>SUM(BE44:BE73)</f>
        <v>78153.87999999999</v>
      </c>
      <c r="BF74" s="18">
        <f>SUM(BF44:BF73)</f>
        <v>2484.7200000000016</v>
      </c>
      <c r="BG74" s="17">
        <f t="shared" ref="BG74:BP74" si="27">SUM(BG44:BG73)</f>
        <v>0</v>
      </c>
      <c r="BH74" s="17">
        <f t="shared" si="27"/>
        <v>0</v>
      </c>
      <c r="BI74" s="17">
        <f t="shared" si="27"/>
        <v>62057.48</v>
      </c>
      <c r="BJ74" s="18">
        <f t="shared" si="27"/>
        <v>84.31</v>
      </c>
      <c r="BK74" s="17">
        <f t="shared" si="27"/>
        <v>54891.479999999996</v>
      </c>
      <c r="BL74" s="18">
        <f t="shared" si="27"/>
        <v>70.199999999999946</v>
      </c>
      <c r="BM74" s="17">
        <f t="shared" si="27"/>
        <v>48509.61</v>
      </c>
      <c r="BN74" s="18">
        <f t="shared" si="27"/>
        <v>63.609999999999971</v>
      </c>
      <c r="BO74" s="17">
        <f t="shared" si="27"/>
        <v>165458.57</v>
      </c>
      <c r="BP74" s="18">
        <f t="shared" si="27"/>
        <v>218.12</v>
      </c>
      <c r="BR74" s="3">
        <f>SUM(BR44:BR73)</f>
        <v>99953.390000000043</v>
      </c>
      <c r="BS74" s="3">
        <f>SUM(BS44:BS73)</f>
        <v>23707.039999999994</v>
      </c>
      <c r="BT74" s="3">
        <f>SUM(BT44:BT73)</f>
        <v>1775.97</v>
      </c>
      <c r="BU74" s="25">
        <f>SUM(BD74:BF74)-SUM(BR74:BT74)</f>
        <v>-40430.690000000046</v>
      </c>
      <c r="BV74" s="26">
        <f>BU74/SUM(BR74:BT74)</f>
        <v>-0.32232023559349626</v>
      </c>
      <c r="BW74" s="7">
        <f>SUM(BD74:BF74)*0.318</f>
        <v>27031.815779999997</v>
      </c>
      <c r="BX74" s="7">
        <f>BW74</f>
        <v>27031.815779999997</v>
      </c>
    </row>
    <row r="75" spans="1:76" x14ac:dyDescent="0.2">
      <c r="BF75" s="15">
        <f>AW74+AZ74+BC74</f>
        <v>2484.7199999999993</v>
      </c>
      <c r="BP75" s="15"/>
    </row>
    <row r="76" spans="1:76" x14ac:dyDescent="0.2">
      <c r="B76" s="50" t="s">
        <v>57</v>
      </c>
      <c r="C76" s="50"/>
    </row>
    <row r="77" spans="1:76" x14ac:dyDescent="0.2">
      <c r="A77" s="63" t="s">
        <v>5</v>
      </c>
      <c r="B77" s="63" t="s">
        <v>6</v>
      </c>
      <c r="C77" s="63" t="s">
        <v>7</v>
      </c>
      <c r="D77" s="53" t="s">
        <v>8</v>
      </c>
      <c r="E77" s="54"/>
      <c r="F77" s="60" t="s">
        <v>58</v>
      </c>
      <c r="G77" s="60"/>
      <c r="H77" s="60"/>
      <c r="I77" s="60"/>
      <c r="J77" s="60"/>
      <c r="K77" s="60"/>
      <c r="L77" s="60"/>
      <c r="M77" s="60"/>
      <c r="N77" s="53" t="s">
        <v>8</v>
      </c>
      <c r="O77" s="54"/>
      <c r="P77" s="60" t="s">
        <v>58</v>
      </c>
      <c r="Q77" s="60"/>
      <c r="R77" s="60"/>
      <c r="S77" s="60"/>
      <c r="T77" s="60"/>
      <c r="U77" s="60"/>
      <c r="V77" s="60"/>
      <c r="W77" s="60"/>
      <c r="X77" s="53" t="s">
        <v>8</v>
      </c>
      <c r="Y77" s="54"/>
      <c r="Z77" s="60" t="s">
        <v>58</v>
      </c>
      <c r="AA77" s="60"/>
      <c r="AB77" s="60"/>
      <c r="AC77" s="60"/>
      <c r="AD77" s="60"/>
      <c r="AE77" s="60"/>
      <c r="AF77" s="60"/>
      <c r="AG77" s="60"/>
      <c r="AH77" s="53" t="s">
        <v>8</v>
      </c>
      <c r="AI77" s="54"/>
      <c r="AJ77" s="60" t="s">
        <v>58</v>
      </c>
      <c r="AK77" s="60"/>
      <c r="AL77" s="60"/>
      <c r="AM77" s="60"/>
      <c r="AN77" s="60"/>
      <c r="AO77" s="60"/>
      <c r="AP77" s="60"/>
      <c r="AQ77" s="60"/>
      <c r="AR77" s="53" t="s">
        <v>8</v>
      </c>
      <c r="AS77" s="74"/>
      <c r="AT77" s="54"/>
      <c r="AU77" s="60" t="s">
        <v>58</v>
      </c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53" t="s">
        <v>10</v>
      </c>
      <c r="BH77" s="54"/>
      <c r="BI77" s="60" t="s">
        <v>58</v>
      </c>
      <c r="BJ77" s="60"/>
      <c r="BK77" s="60"/>
      <c r="BL77" s="60"/>
      <c r="BM77" s="60"/>
      <c r="BN77" s="60"/>
      <c r="BO77" s="60"/>
      <c r="BP77" s="60"/>
    </row>
    <row r="78" spans="1:76" x14ac:dyDescent="0.2">
      <c r="A78" s="64"/>
      <c r="B78" s="64"/>
      <c r="C78" s="64"/>
      <c r="D78" s="53" t="s">
        <v>12</v>
      </c>
      <c r="E78" s="54"/>
      <c r="F78" s="60" t="s">
        <v>59</v>
      </c>
      <c r="G78" s="60"/>
      <c r="H78" s="60" t="s">
        <v>60</v>
      </c>
      <c r="I78" s="60"/>
      <c r="J78" s="60" t="s">
        <v>61</v>
      </c>
      <c r="K78" s="60"/>
      <c r="L78" s="60" t="s">
        <v>62</v>
      </c>
      <c r="M78" s="60"/>
      <c r="N78" s="53" t="s">
        <v>12</v>
      </c>
      <c r="O78" s="54"/>
      <c r="P78" s="60" t="s">
        <v>59</v>
      </c>
      <c r="Q78" s="60"/>
      <c r="R78" s="60" t="s">
        <v>60</v>
      </c>
      <c r="S78" s="60"/>
      <c r="T78" s="60" t="s">
        <v>61</v>
      </c>
      <c r="U78" s="60"/>
      <c r="V78" s="60" t="s">
        <v>62</v>
      </c>
      <c r="W78" s="60"/>
      <c r="X78" s="53" t="s">
        <v>12</v>
      </c>
      <c r="Y78" s="54"/>
      <c r="Z78" s="60" t="s">
        <v>59</v>
      </c>
      <c r="AA78" s="60"/>
      <c r="AB78" s="60" t="s">
        <v>60</v>
      </c>
      <c r="AC78" s="60"/>
      <c r="AD78" s="60" t="s">
        <v>61</v>
      </c>
      <c r="AE78" s="60"/>
      <c r="AF78" s="60" t="s">
        <v>62</v>
      </c>
      <c r="AG78" s="60"/>
      <c r="AH78" s="53" t="s">
        <v>12</v>
      </c>
      <c r="AI78" s="54"/>
      <c r="AJ78" s="60" t="s">
        <v>59</v>
      </c>
      <c r="AK78" s="60"/>
      <c r="AL78" s="60" t="s">
        <v>60</v>
      </c>
      <c r="AM78" s="60"/>
      <c r="AN78" s="60" t="s">
        <v>61</v>
      </c>
      <c r="AO78" s="60"/>
      <c r="AP78" s="60" t="s">
        <v>62</v>
      </c>
      <c r="AQ78" s="60"/>
      <c r="AR78" s="53" t="s">
        <v>12</v>
      </c>
      <c r="AS78" s="74"/>
      <c r="AT78" s="54"/>
      <c r="AU78" s="61" t="s">
        <v>59</v>
      </c>
      <c r="AV78" s="61"/>
      <c r="AW78" s="61"/>
      <c r="AX78" s="61" t="s">
        <v>60</v>
      </c>
      <c r="AY78" s="61"/>
      <c r="AZ78" s="61"/>
      <c r="BA78" s="61" t="s">
        <v>61</v>
      </c>
      <c r="BB78" s="61"/>
      <c r="BC78" s="61"/>
      <c r="BD78" s="61" t="s">
        <v>62</v>
      </c>
      <c r="BE78" s="61"/>
      <c r="BF78" s="61"/>
      <c r="BG78" s="53" t="s">
        <v>12</v>
      </c>
      <c r="BH78" s="54"/>
      <c r="BI78" s="60" t="s">
        <v>59</v>
      </c>
      <c r="BJ78" s="60"/>
      <c r="BK78" s="60" t="s">
        <v>60</v>
      </c>
      <c r="BL78" s="60"/>
      <c r="BM78" s="60" t="s">
        <v>61</v>
      </c>
      <c r="BN78" s="60"/>
      <c r="BO78" s="60" t="s">
        <v>62</v>
      </c>
      <c r="BP78" s="60"/>
    </row>
    <row r="79" spans="1:76" ht="144" customHeight="1" x14ac:dyDescent="0.2">
      <c r="A79" s="65"/>
      <c r="B79" s="65"/>
      <c r="C79" s="65"/>
      <c r="D79" s="8" t="s">
        <v>17</v>
      </c>
      <c r="E79" s="8" t="s">
        <v>18</v>
      </c>
      <c r="F79" s="8" t="s">
        <v>17</v>
      </c>
      <c r="G79" s="8" t="s">
        <v>18</v>
      </c>
      <c r="H79" s="8" t="s">
        <v>17</v>
      </c>
      <c r="I79" s="8" t="s">
        <v>18</v>
      </c>
      <c r="J79" s="8" t="s">
        <v>17</v>
      </c>
      <c r="K79" s="8" t="s">
        <v>18</v>
      </c>
      <c r="L79" s="8" t="s">
        <v>17</v>
      </c>
      <c r="M79" s="8" t="s">
        <v>18</v>
      </c>
      <c r="N79" s="8" t="s">
        <v>17</v>
      </c>
      <c r="O79" s="8" t="s">
        <v>18</v>
      </c>
      <c r="P79" s="8" t="s">
        <v>17</v>
      </c>
      <c r="Q79" s="8" t="s">
        <v>18</v>
      </c>
      <c r="R79" s="8" t="s">
        <v>17</v>
      </c>
      <c r="S79" s="8" t="s">
        <v>18</v>
      </c>
      <c r="T79" s="8" t="s">
        <v>17</v>
      </c>
      <c r="U79" s="8" t="s">
        <v>18</v>
      </c>
      <c r="V79" s="8" t="s">
        <v>17</v>
      </c>
      <c r="W79" s="8" t="s">
        <v>18</v>
      </c>
      <c r="X79" s="8" t="s">
        <v>17</v>
      </c>
      <c r="Y79" s="8" t="s">
        <v>18</v>
      </c>
      <c r="Z79" s="8" t="s">
        <v>17</v>
      </c>
      <c r="AA79" s="8" t="s">
        <v>18</v>
      </c>
      <c r="AB79" s="8" t="s">
        <v>17</v>
      </c>
      <c r="AC79" s="8" t="s">
        <v>18</v>
      </c>
      <c r="AD79" s="8" t="s">
        <v>17</v>
      </c>
      <c r="AE79" s="8" t="s">
        <v>18</v>
      </c>
      <c r="AF79" s="8" t="s">
        <v>17</v>
      </c>
      <c r="AG79" s="8" t="s">
        <v>18</v>
      </c>
      <c r="AH79" s="8" t="s">
        <v>17</v>
      </c>
      <c r="AI79" s="8" t="s">
        <v>18</v>
      </c>
      <c r="AJ79" s="8" t="s">
        <v>17</v>
      </c>
      <c r="AK79" s="8" t="s">
        <v>18</v>
      </c>
      <c r="AL79" s="8" t="s">
        <v>17</v>
      </c>
      <c r="AM79" s="8" t="s">
        <v>18</v>
      </c>
      <c r="AN79" s="8" t="s">
        <v>17</v>
      </c>
      <c r="AO79" s="8" t="s">
        <v>18</v>
      </c>
      <c r="AP79" s="8" t="s">
        <v>17</v>
      </c>
      <c r="AQ79" s="8" t="s">
        <v>18</v>
      </c>
      <c r="AR79" s="8" t="s">
        <v>79</v>
      </c>
      <c r="AS79" s="8" t="s">
        <v>80</v>
      </c>
      <c r="AT79" s="8" t="s">
        <v>18</v>
      </c>
      <c r="AU79" s="8" t="s">
        <v>79</v>
      </c>
      <c r="AV79" s="8" t="s">
        <v>80</v>
      </c>
      <c r="AW79" s="8" t="s">
        <v>18</v>
      </c>
      <c r="AX79" s="8" t="s">
        <v>79</v>
      </c>
      <c r="AY79" s="8" t="s">
        <v>80</v>
      </c>
      <c r="AZ79" s="8" t="s">
        <v>18</v>
      </c>
      <c r="BA79" s="8" t="s">
        <v>79</v>
      </c>
      <c r="BB79" s="8" t="s">
        <v>80</v>
      </c>
      <c r="BC79" s="8" t="s">
        <v>18</v>
      </c>
      <c r="BD79" s="8" t="s">
        <v>79</v>
      </c>
      <c r="BE79" s="8" t="s">
        <v>80</v>
      </c>
      <c r="BF79" s="8" t="s">
        <v>18</v>
      </c>
      <c r="BG79" s="8" t="s">
        <v>17</v>
      </c>
      <c r="BH79" s="8" t="s">
        <v>18</v>
      </c>
      <c r="BI79" s="8" t="s">
        <v>17</v>
      </c>
      <c r="BJ79" s="8" t="s">
        <v>18</v>
      </c>
      <c r="BK79" s="8" t="s">
        <v>17</v>
      </c>
      <c r="BL79" s="8" t="s">
        <v>18</v>
      </c>
      <c r="BM79" s="8" t="s">
        <v>17</v>
      </c>
      <c r="BN79" s="8" t="s">
        <v>18</v>
      </c>
      <c r="BO79" s="8" t="s">
        <v>17</v>
      </c>
      <c r="BP79" s="8" t="s">
        <v>18</v>
      </c>
    </row>
    <row r="80" spans="1:76" x14ac:dyDescent="0.2">
      <c r="B80" s="11" t="s">
        <v>19</v>
      </c>
      <c r="C80" s="12" t="s">
        <v>20</v>
      </c>
      <c r="D80" s="13"/>
      <c r="E80" s="13"/>
      <c r="F80" s="24">
        <v>1639.768</v>
      </c>
      <c r="G80" s="24">
        <v>15.569000000000001</v>
      </c>
      <c r="H80" s="24">
        <v>1764.662</v>
      </c>
      <c r="I80" s="24">
        <v>1.8520000000000001</v>
      </c>
      <c r="J80" s="24">
        <v>1887.2070000000001</v>
      </c>
      <c r="K80" s="24">
        <v>8.7279999999999998</v>
      </c>
      <c r="L80" s="13">
        <f t="shared" ref="L80:M109" si="28">F80+H80+J80</f>
        <v>5291.6370000000006</v>
      </c>
      <c r="M80" s="13">
        <f t="shared" si="28"/>
        <v>26.149000000000001</v>
      </c>
      <c r="N80" s="13"/>
      <c r="O80" s="13"/>
      <c r="P80" s="14">
        <v>47.802</v>
      </c>
      <c r="Q80" s="14"/>
      <c r="R80" s="14">
        <v>64.460999999999999</v>
      </c>
      <c r="S80" s="14"/>
      <c r="T80" s="14">
        <v>72.944999999999993</v>
      </c>
      <c r="U80" s="14"/>
      <c r="V80" s="13">
        <f>P80+R80+T80</f>
        <v>185.208</v>
      </c>
      <c r="W80" s="13">
        <f>Q80+S80+U80</f>
        <v>0</v>
      </c>
      <c r="X80" s="13"/>
      <c r="Y80" s="13"/>
      <c r="Z80" s="14">
        <v>72.456999999999994</v>
      </c>
      <c r="AA80" s="14"/>
      <c r="AB80" s="14">
        <v>71.805000000000007</v>
      </c>
      <c r="AC80" s="14"/>
      <c r="AD80" s="14">
        <v>95.74</v>
      </c>
      <c r="AE80" s="14"/>
      <c r="AF80" s="13">
        <f t="shared" ref="AF80:AG109" si="29">Z80+AB80+AD80</f>
        <v>240.00200000000001</v>
      </c>
      <c r="AG80" s="13">
        <f t="shared" si="29"/>
        <v>0</v>
      </c>
      <c r="AH80" s="13"/>
      <c r="AI80" s="13"/>
      <c r="AJ80" s="14">
        <v>79.903000000000006</v>
      </c>
      <c r="AK80" s="14">
        <v>15.5</v>
      </c>
      <c r="AL80" s="14">
        <v>103.733</v>
      </c>
      <c r="AM80" s="14">
        <v>1.7569999999999999</v>
      </c>
      <c r="AN80" s="14">
        <v>189.702</v>
      </c>
      <c r="AO80" s="14">
        <v>7.3840000000000003</v>
      </c>
      <c r="AP80" s="27">
        <f t="shared" ref="AP80:AQ109" si="30">AJ80+AL80+AN80</f>
        <v>373.33800000000002</v>
      </c>
      <c r="AQ80" s="27">
        <f t="shared" si="30"/>
        <v>24.641000000000002</v>
      </c>
      <c r="AR80" s="14"/>
      <c r="AS80" s="14"/>
      <c r="AT80" s="14"/>
      <c r="AU80" s="24">
        <v>55.93</v>
      </c>
      <c r="AV80" s="24">
        <v>83.11</v>
      </c>
      <c r="AW80" s="24">
        <v>0.13</v>
      </c>
      <c r="AX80" s="24">
        <v>65.819999999999993</v>
      </c>
      <c r="AY80" s="24">
        <v>74.84</v>
      </c>
      <c r="AZ80" s="24">
        <v>0</v>
      </c>
      <c r="BA80" s="24">
        <v>64.34</v>
      </c>
      <c r="BB80" s="24">
        <v>76.58</v>
      </c>
      <c r="BC80" s="24">
        <v>0</v>
      </c>
      <c r="BD80" s="13">
        <f t="shared" ref="BD80:BF109" si="31">SUM(AU80,AX80,BA80)</f>
        <v>186.09</v>
      </c>
      <c r="BE80" s="13">
        <f t="shared" si="31"/>
        <v>234.52999999999997</v>
      </c>
      <c r="BF80" s="13">
        <f t="shared" si="31"/>
        <v>0.13</v>
      </c>
      <c r="BG80" s="14"/>
      <c r="BH80" s="14"/>
      <c r="BI80" s="24">
        <v>1086.8399999999999</v>
      </c>
      <c r="BJ80" s="24">
        <v>0.37</v>
      </c>
      <c r="BK80" s="24">
        <v>1087.99</v>
      </c>
      <c r="BL80" s="24">
        <v>0.37</v>
      </c>
      <c r="BM80" s="24">
        <v>1082.1500000000001</v>
      </c>
      <c r="BN80" s="24">
        <v>0.37</v>
      </c>
      <c r="BO80" s="13">
        <f t="shared" ref="BO80:BP109" si="32">BI80+BK80+BM80</f>
        <v>3256.98</v>
      </c>
      <c r="BP80" s="13">
        <f t="shared" si="32"/>
        <v>1.1099999999999999</v>
      </c>
      <c r="BR80" s="3">
        <v>314.31</v>
      </c>
      <c r="BS80" s="3">
        <v>15.33</v>
      </c>
      <c r="BT80" s="3">
        <v>0.39</v>
      </c>
      <c r="BU80" s="25">
        <f t="shared" ref="BU80:BU109" si="33">SUM(BD80:BF80)-SUM(BR80:BT80)</f>
        <v>90.720000000000027</v>
      </c>
      <c r="BV80" s="26">
        <f t="shared" ref="BV80:BV109" si="34">BU80/SUM(BR80:BT80)</f>
        <v>0.27488410144532327</v>
      </c>
    </row>
    <row r="81" spans="2:74" x14ac:dyDescent="0.2">
      <c r="B81" s="11" t="s">
        <v>21</v>
      </c>
      <c r="C81" s="12" t="s">
        <v>20</v>
      </c>
      <c r="D81" s="13"/>
      <c r="E81" s="13"/>
      <c r="F81" s="24">
        <v>2248.0990000000002</v>
      </c>
      <c r="G81" s="24">
        <v>5.3550000000000004</v>
      </c>
      <c r="H81" s="24">
        <v>2991.1179999999999</v>
      </c>
      <c r="I81" s="24">
        <v>6.4109999999999996</v>
      </c>
      <c r="J81" s="24">
        <v>3235.98</v>
      </c>
      <c r="K81" s="24">
        <v>4.157</v>
      </c>
      <c r="L81" s="13">
        <f t="shared" si="28"/>
        <v>8475.1970000000001</v>
      </c>
      <c r="M81" s="13">
        <f t="shared" si="28"/>
        <v>15.923</v>
      </c>
      <c r="N81" s="13"/>
      <c r="O81" s="13"/>
      <c r="P81" s="14">
        <v>252.57300000000001</v>
      </c>
      <c r="Q81" s="14">
        <v>2.9020000000000001</v>
      </c>
      <c r="R81" s="14">
        <v>194.93100000000001</v>
      </c>
      <c r="S81" s="14">
        <v>2.9020000000000001</v>
      </c>
      <c r="T81" s="14">
        <v>321.67500000000001</v>
      </c>
      <c r="U81" s="14">
        <v>2.8079999999999998</v>
      </c>
      <c r="V81" s="13">
        <f t="shared" ref="V81:W109" si="35">P81+R81+T81</f>
        <v>769.17900000000009</v>
      </c>
      <c r="W81" s="13">
        <f t="shared" si="35"/>
        <v>8.6120000000000001</v>
      </c>
      <c r="X81" s="13"/>
      <c r="Y81" s="13"/>
      <c r="Z81" s="14">
        <v>56.947000000000003</v>
      </c>
      <c r="AA81" s="14">
        <v>9.7000000000000003E-2</v>
      </c>
      <c r="AB81" s="14">
        <v>61.414000000000001</v>
      </c>
      <c r="AC81" s="14"/>
      <c r="AD81" s="14">
        <v>84.156000000000006</v>
      </c>
      <c r="AE81" s="14">
        <v>0.11899999999999999</v>
      </c>
      <c r="AF81" s="13">
        <f t="shared" si="29"/>
        <v>202.517</v>
      </c>
      <c r="AG81" s="13">
        <f t="shared" si="29"/>
        <v>0.216</v>
      </c>
      <c r="AH81" s="13"/>
      <c r="AI81" s="13"/>
      <c r="AJ81" s="14">
        <v>123.51900000000001</v>
      </c>
      <c r="AK81" s="14">
        <v>1.1990000000000001</v>
      </c>
      <c r="AL81" s="14">
        <v>155.33500000000001</v>
      </c>
      <c r="AM81" s="14">
        <v>0.66400000000000003</v>
      </c>
      <c r="AN81" s="14">
        <v>281.66000000000003</v>
      </c>
      <c r="AO81" s="14">
        <v>0.73799999999999999</v>
      </c>
      <c r="AP81" s="27">
        <f t="shared" si="30"/>
        <v>560.51400000000012</v>
      </c>
      <c r="AQ81" s="27">
        <f t="shared" si="30"/>
        <v>2.601</v>
      </c>
      <c r="AR81" s="14"/>
      <c r="AS81" s="14"/>
      <c r="AT81" s="14"/>
      <c r="AU81" s="24">
        <v>21.68</v>
      </c>
      <c r="AV81" s="24">
        <v>307.52</v>
      </c>
      <c r="AW81" s="24">
        <v>0.41</v>
      </c>
      <c r="AX81" s="24">
        <v>35.020000000000003</v>
      </c>
      <c r="AY81" s="24">
        <v>299.32</v>
      </c>
      <c r="AZ81" s="24">
        <v>0.28000000000000003</v>
      </c>
      <c r="BA81" s="24">
        <v>55.92</v>
      </c>
      <c r="BB81" s="24">
        <v>459.76</v>
      </c>
      <c r="BC81" s="24">
        <v>6.67</v>
      </c>
      <c r="BD81" s="13">
        <f t="shared" si="31"/>
        <v>112.62</v>
      </c>
      <c r="BE81" s="13">
        <f t="shared" si="31"/>
        <v>1066.5999999999999</v>
      </c>
      <c r="BF81" s="13">
        <f t="shared" si="31"/>
        <v>7.3599999999999994</v>
      </c>
      <c r="BG81" s="14"/>
      <c r="BH81" s="14"/>
      <c r="BI81" s="24">
        <v>1378.32</v>
      </c>
      <c r="BJ81" s="24">
        <v>-0.05</v>
      </c>
      <c r="BK81" s="24">
        <v>1344.98</v>
      </c>
      <c r="BL81" s="24">
        <v>-5.7</v>
      </c>
      <c r="BM81" s="24">
        <v>1405.82</v>
      </c>
      <c r="BN81" s="24">
        <v>2.5099999999999998</v>
      </c>
      <c r="BO81" s="13">
        <f t="shared" si="32"/>
        <v>4129.12</v>
      </c>
      <c r="BP81" s="13">
        <f t="shared" si="32"/>
        <v>-3.24</v>
      </c>
      <c r="BR81" s="3">
        <v>834.48</v>
      </c>
      <c r="BS81" s="3">
        <v>71.77</v>
      </c>
      <c r="BT81" s="3">
        <v>1.22</v>
      </c>
      <c r="BU81" s="25">
        <f t="shared" si="33"/>
        <v>279.10999999999967</v>
      </c>
      <c r="BV81" s="26">
        <f t="shared" si="34"/>
        <v>0.30756939623348395</v>
      </c>
    </row>
    <row r="82" spans="2:74" x14ac:dyDescent="0.2">
      <c r="B82" s="11" t="s">
        <v>22</v>
      </c>
      <c r="C82" s="12" t="s">
        <v>20</v>
      </c>
      <c r="D82" s="13"/>
      <c r="E82" s="13"/>
      <c r="F82" s="24">
        <v>1517.181</v>
      </c>
      <c r="G82" s="24">
        <v>0.55800000000000005</v>
      </c>
      <c r="H82" s="24">
        <v>1606.9590000000001</v>
      </c>
      <c r="I82" s="24"/>
      <c r="J82" s="24">
        <v>1528.211</v>
      </c>
      <c r="K82" s="24">
        <v>9.0999999999999998E-2</v>
      </c>
      <c r="L82" s="13">
        <f t="shared" si="28"/>
        <v>4652.3510000000006</v>
      </c>
      <c r="M82" s="13">
        <f t="shared" si="28"/>
        <v>0.64900000000000002</v>
      </c>
      <c r="N82" s="13"/>
      <c r="O82" s="13"/>
      <c r="P82" s="14"/>
      <c r="Q82" s="14"/>
      <c r="R82" s="14"/>
      <c r="S82" s="14"/>
      <c r="T82" s="14"/>
      <c r="U82" s="14"/>
      <c r="V82" s="13">
        <f t="shared" si="35"/>
        <v>0</v>
      </c>
      <c r="W82" s="13">
        <f t="shared" si="35"/>
        <v>0</v>
      </c>
      <c r="X82" s="13"/>
      <c r="Y82" s="13"/>
      <c r="Z82" s="14">
        <v>15.847</v>
      </c>
      <c r="AA82" s="14"/>
      <c r="AB82" s="14">
        <v>16.651</v>
      </c>
      <c r="AC82" s="14"/>
      <c r="AD82" s="14">
        <v>34.509</v>
      </c>
      <c r="AE82" s="14"/>
      <c r="AF82" s="13">
        <f t="shared" si="29"/>
        <v>67.007000000000005</v>
      </c>
      <c r="AG82" s="13">
        <f t="shared" si="29"/>
        <v>0</v>
      </c>
      <c r="AH82" s="13"/>
      <c r="AI82" s="13"/>
      <c r="AJ82" s="14">
        <v>181.898</v>
      </c>
      <c r="AK82" s="14"/>
      <c r="AL82" s="14">
        <v>194.566</v>
      </c>
      <c r="AM82" s="14"/>
      <c r="AN82" s="14">
        <v>245.17099999999999</v>
      </c>
      <c r="AO82" s="14"/>
      <c r="AP82" s="27">
        <f t="shared" si="30"/>
        <v>621.63499999999999</v>
      </c>
      <c r="AQ82" s="27">
        <f t="shared" si="30"/>
        <v>0</v>
      </c>
      <c r="AR82" s="14"/>
      <c r="AS82" s="14"/>
      <c r="AT82" s="14"/>
      <c r="AU82" s="24">
        <v>36.840000000000003</v>
      </c>
      <c r="AV82" s="24">
        <v>72.19</v>
      </c>
      <c r="AW82" s="24">
        <v>0</v>
      </c>
      <c r="AX82" s="24">
        <v>46.36</v>
      </c>
      <c r="AY82" s="24">
        <v>63.96</v>
      </c>
      <c r="AZ82" s="24">
        <v>-0.34</v>
      </c>
      <c r="BA82" s="24">
        <v>47.44</v>
      </c>
      <c r="BB82" s="24">
        <v>68.5</v>
      </c>
      <c r="BC82" s="24">
        <v>0</v>
      </c>
      <c r="BD82" s="13">
        <f t="shared" si="31"/>
        <v>130.63999999999999</v>
      </c>
      <c r="BE82" s="13">
        <f t="shared" si="31"/>
        <v>204.65</v>
      </c>
      <c r="BF82" s="13">
        <f t="shared" si="31"/>
        <v>-0.34</v>
      </c>
      <c r="BG82" s="14"/>
      <c r="BH82" s="14"/>
      <c r="BI82" s="24">
        <v>875.57</v>
      </c>
      <c r="BJ82" s="24">
        <v>0.31</v>
      </c>
      <c r="BK82" s="24">
        <v>897.22</v>
      </c>
      <c r="BL82" s="24">
        <v>0</v>
      </c>
      <c r="BM82" s="24">
        <v>825.89</v>
      </c>
      <c r="BN82" s="24">
        <v>-0.22</v>
      </c>
      <c r="BO82" s="13">
        <f t="shared" si="32"/>
        <v>2598.6799999999998</v>
      </c>
      <c r="BP82" s="13">
        <f t="shared" si="32"/>
        <v>0.09</v>
      </c>
      <c r="BR82" s="3">
        <v>223.51</v>
      </c>
      <c r="BS82" s="3">
        <v>62.33</v>
      </c>
      <c r="BT82" s="3">
        <v>0.54</v>
      </c>
      <c r="BU82" s="25">
        <f t="shared" si="33"/>
        <v>48.569999999999993</v>
      </c>
      <c r="BV82" s="26">
        <f t="shared" si="34"/>
        <v>0.16959983239053003</v>
      </c>
    </row>
    <row r="83" spans="2:74" x14ac:dyDescent="0.2">
      <c r="B83" s="11" t="s">
        <v>23</v>
      </c>
      <c r="C83" s="12" t="s">
        <v>20</v>
      </c>
      <c r="D83" s="13"/>
      <c r="E83" s="13"/>
      <c r="F83" s="24">
        <v>12348.65</v>
      </c>
      <c r="G83" s="24">
        <v>4.7709999999999999</v>
      </c>
      <c r="H83" s="24">
        <v>12315.370999999999</v>
      </c>
      <c r="I83" s="24">
        <v>15.727</v>
      </c>
      <c r="J83" s="24">
        <v>13226.562</v>
      </c>
      <c r="K83" s="24">
        <v>2.5379999999999998</v>
      </c>
      <c r="L83" s="13">
        <f t="shared" si="28"/>
        <v>37890.582999999999</v>
      </c>
      <c r="M83" s="13">
        <f t="shared" si="28"/>
        <v>23.036000000000001</v>
      </c>
      <c r="N83" s="13"/>
      <c r="O83" s="13"/>
      <c r="P83" s="14">
        <v>25.681999999999999</v>
      </c>
      <c r="Q83" s="14"/>
      <c r="R83" s="14">
        <v>19.643000000000001</v>
      </c>
      <c r="S83" s="14"/>
      <c r="T83" s="14">
        <v>37.576999999999998</v>
      </c>
      <c r="U83" s="14"/>
      <c r="V83" s="13">
        <f t="shared" si="35"/>
        <v>82.902000000000001</v>
      </c>
      <c r="W83" s="13">
        <f t="shared" si="35"/>
        <v>0</v>
      </c>
      <c r="X83" s="13"/>
      <c r="Y83" s="13"/>
      <c r="Z83" s="14">
        <v>2.625</v>
      </c>
      <c r="AA83" s="14">
        <v>1.9E-2</v>
      </c>
      <c r="AB83" s="14">
        <v>3.1040000000000001</v>
      </c>
      <c r="AC83" s="14">
        <v>1.9E-2</v>
      </c>
      <c r="AD83" s="14">
        <v>4.3879999999999999</v>
      </c>
      <c r="AE83" s="14">
        <v>1.7999999999999999E-2</v>
      </c>
      <c r="AF83" s="13">
        <f t="shared" si="29"/>
        <v>10.117000000000001</v>
      </c>
      <c r="AG83" s="13">
        <f t="shared" si="29"/>
        <v>5.5999999999999994E-2</v>
      </c>
      <c r="AH83" s="13"/>
      <c r="AI83" s="13"/>
      <c r="AJ83" s="14">
        <v>89.245000000000005</v>
      </c>
      <c r="AK83" s="14">
        <v>2.7E-2</v>
      </c>
      <c r="AL83" s="14">
        <v>103.001</v>
      </c>
      <c r="AM83" s="14"/>
      <c r="AN83" s="14">
        <v>246.49799999999999</v>
      </c>
      <c r="AO83" s="14"/>
      <c r="AP83" s="27">
        <f t="shared" si="30"/>
        <v>438.74400000000003</v>
      </c>
      <c r="AQ83" s="27">
        <f t="shared" si="30"/>
        <v>2.7E-2</v>
      </c>
      <c r="AR83" s="14"/>
      <c r="AS83" s="14"/>
      <c r="AT83" s="14"/>
      <c r="AU83" s="24">
        <v>77.62</v>
      </c>
      <c r="AV83" s="24">
        <v>76.900000000000006</v>
      </c>
      <c r="AW83" s="24">
        <v>0.21</v>
      </c>
      <c r="AX83" s="24">
        <v>21.7</v>
      </c>
      <c r="AY83" s="24">
        <v>93.25</v>
      </c>
      <c r="AZ83" s="24">
        <v>7.37</v>
      </c>
      <c r="BA83" s="24">
        <v>65.38</v>
      </c>
      <c r="BB83" s="24">
        <v>84.78</v>
      </c>
      <c r="BC83" s="24">
        <v>0.53</v>
      </c>
      <c r="BD83" s="13">
        <f t="shared" si="31"/>
        <v>164.7</v>
      </c>
      <c r="BE83" s="13">
        <f t="shared" si="31"/>
        <v>254.93</v>
      </c>
      <c r="BF83" s="13">
        <f t="shared" si="31"/>
        <v>8.11</v>
      </c>
      <c r="BG83" s="14"/>
      <c r="BH83" s="14"/>
      <c r="BI83" s="24">
        <v>1658.42</v>
      </c>
      <c r="BJ83" s="24">
        <v>-1.1200000000000001</v>
      </c>
      <c r="BK83" s="24">
        <v>1759.49</v>
      </c>
      <c r="BL83" s="24">
        <v>0.42</v>
      </c>
      <c r="BM83" s="24">
        <v>1951.76</v>
      </c>
      <c r="BN83" s="24">
        <v>39.31</v>
      </c>
      <c r="BO83" s="13">
        <f t="shared" si="32"/>
        <v>5369.67</v>
      </c>
      <c r="BP83" s="13">
        <f t="shared" si="32"/>
        <v>38.61</v>
      </c>
      <c r="BR83" s="3">
        <v>227.43</v>
      </c>
      <c r="BS83" s="3">
        <v>62.6</v>
      </c>
      <c r="BT83" s="3">
        <v>0.56000000000000005</v>
      </c>
      <c r="BU83" s="25">
        <f t="shared" si="33"/>
        <v>137.14999999999998</v>
      </c>
      <c r="BV83" s="26">
        <f t="shared" si="34"/>
        <v>0.47197081799098373</v>
      </c>
    </row>
    <row r="84" spans="2:74" x14ac:dyDescent="0.2">
      <c r="B84" s="16" t="s">
        <v>24</v>
      </c>
      <c r="C84" s="12" t="s">
        <v>20</v>
      </c>
      <c r="D84" s="13"/>
      <c r="E84" s="13"/>
      <c r="F84" s="24">
        <v>9555.7530000000006</v>
      </c>
      <c r="G84" s="24">
        <v>83.421999999999997</v>
      </c>
      <c r="H84" s="24">
        <v>10033.532999999999</v>
      </c>
      <c r="I84" s="24">
        <v>54.115000000000009</v>
      </c>
      <c r="J84" s="24">
        <v>8069.3969999999972</v>
      </c>
      <c r="K84" s="24">
        <v>44.176000000006752</v>
      </c>
      <c r="L84" s="13">
        <f t="shared" si="28"/>
        <v>27658.682999999997</v>
      </c>
      <c r="M84" s="13">
        <f t="shared" si="28"/>
        <v>181.71300000000676</v>
      </c>
      <c r="N84" s="13"/>
      <c r="O84" s="13"/>
      <c r="P84" s="14">
        <v>75.989999999999995</v>
      </c>
      <c r="Q84" s="14">
        <v>1.9E-2</v>
      </c>
      <c r="R84" s="14">
        <v>75.441999999999993</v>
      </c>
      <c r="S84" s="14">
        <v>1.9E-2</v>
      </c>
      <c r="T84" s="14">
        <v>80.340999999999994</v>
      </c>
      <c r="U84" s="14">
        <v>1.7999999999999999E-2</v>
      </c>
      <c r="V84" s="13">
        <f t="shared" si="35"/>
        <v>231.77299999999997</v>
      </c>
      <c r="W84" s="13">
        <f t="shared" si="35"/>
        <v>5.5999999999999994E-2</v>
      </c>
      <c r="X84" s="13"/>
      <c r="Y84" s="13"/>
      <c r="Z84" s="14">
        <v>211.63399999999999</v>
      </c>
      <c r="AA84" s="14">
        <v>3.7999999999999999E-2</v>
      </c>
      <c r="AB84" s="14">
        <v>192.80500000000001</v>
      </c>
      <c r="AC84" s="14">
        <v>3.6219999999999999</v>
      </c>
      <c r="AD84" s="14">
        <v>258.94799999999998</v>
      </c>
      <c r="AE84" s="14">
        <v>3.5999999999999997E-2</v>
      </c>
      <c r="AF84" s="13">
        <f t="shared" si="29"/>
        <v>663.38699999999994</v>
      </c>
      <c r="AG84" s="13">
        <f t="shared" si="29"/>
        <v>3.6959999999999997</v>
      </c>
      <c r="AH84" s="13"/>
      <c r="AI84" s="13"/>
      <c r="AJ84" s="14">
        <v>385.06599999999997</v>
      </c>
      <c r="AK84" s="14">
        <v>18.291</v>
      </c>
      <c r="AL84" s="14">
        <v>451.452</v>
      </c>
      <c r="AM84" s="14">
        <v>21.242000000000001</v>
      </c>
      <c r="AN84" s="14">
        <v>628.67600000000004</v>
      </c>
      <c r="AO84" s="14">
        <v>1.6459999999999999</v>
      </c>
      <c r="AP84" s="27">
        <f t="shared" si="30"/>
        <v>1465.194</v>
      </c>
      <c r="AQ84" s="27">
        <f t="shared" si="30"/>
        <v>41.179000000000002</v>
      </c>
      <c r="AR84" s="14"/>
      <c r="AS84" s="14"/>
      <c r="AT84" s="14"/>
      <c r="AU84" s="24">
        <v>99.43</v>
      </c>
      <c r="AV84" s="24">
        <v>2799.26</v>
      </c>
      <c r="AW84" s="24">
        <v>94.46</v>
      </c>
      <c r="AX84" s="24">
        <v>72.06</v>
      </c>
      <c r="AY84" s="24">
        <v>2863.64</v>
      </c>
      <c r="AZ84" s="24">
        <v>95.06</v>
      </c>
      <c r="BA84" s="24">
        <v>81.34</v>
      </c>
      <c r="BB84" s="24">
        <v>2896.9</v>
      </c>
      <c r="BC84" s="24">
        <v>100.67</v>
      </c>
      <c r="BD84" s="13">
        <f t="shared" si="31"/>
        <v>252.83</v>
      </c>
      <c r="BE84" s="13">
        <f t="shared" si="31"/>
        <v>8559.7999999999993</v>
      </c>
      <c r="BF84" s="13">
        <f t="shared" si="31"/>
        <v>290.19</v>
      </c>
      <c r="BG84" s="14"/>
      <c r="BH84" s="14"/>
      <c r="BI84" s="24">
        <v>1592.71</v>
      </c>
      <c r="BJ84" s="24">
        <v>12.37</v>
      </c>
      <c r="BK84" s="24">
        <v>1497.82</v>
      </c>
      <c r="BL84" s="24">
        <v>11.26</v>
      </c>
      <c r="BM84" s="24">
        <v>1703.71</v>
      </c>
      <c r="BN84" s="24">
        <v>11.26</v>
      </c>
      <c r="BO84" s="13">
        <f t="shared" si="32"/>
        <v>4794.24</v>
      </c>
      <c r="BP84" s="13">
        <f t="shared" si="32"/>
        <v>34.89</v>
      </c>
      <c r="BR84" s="3">
        <v>9703.8799999999992</v>
      </c>
      <c r="BS84" s="3">
        <v>337.78</v>
      </c>
      <c r="BT84" s="3">
        <v>20.68</v>
      </c>
      <c r="BU84" s="25">
        <f t="shared" si="33"/>
        <v>-959.52000000000044</v>
      </c>
      <c r="BV84" s="26">
        <f t="shared" si="34"/>
        <v>-9.5357541088852138E-2</v>
      </c>
    </row>
    <row r="85" spans="2:74" x14ac:dyDescent="0.2">
      <c r="B85" s="16" t="s">
        <v>25</v>
      </c>
      <c r="C85" s="12" t="s">
        <v>20</v>
      </c>
      <c r="D85" s="13"/>
      <c r="E85" s="13"/>
      <c r="F85" s="24">
        <v>15225.652</v>
      </c>
      <c r="G85" s="24">
        <v>59.758999999998196</v>
      </c>
      <c r="H85" s="24">
        <v>15497.553</v>
      </c>
      <c r="I85" s="24">
        <v>61.040000000000873</v>
      </c>
      <c r="J85" s="24">
        <v>15814.09</v>
      </c>
      <c r="K85" s="24">
        <v>542.84499999999753</v>
      </c>
      <c r="L85" s="13">
        <f t="shared" si="28"/>
        <v>46537.294999999998</v>
      </c>
      <c r="M85" s="13">
        <f t="shared" si="28"/>
        <v>663.64399999999659</v>
      </c>
      <c r="N85" s="13"/>
      <c r="O85" s="13"/>
      <c r="P85" s="14">
        <v>190.46700000000001</v>
      </c>
      <c r="Q85" s="14"/>
      <c r="R85" s="14">
        <v>165.708</v>
      </c>
      <c r="S85" s="14"/>
      <c r="T85" s="14">
        <v>233.13800000000001</v>
      </c>
      <c r="U85" s="14"/>
      <c r="V85" s="13">
        <f t="shared" si="35"/>
        <v>589.31299999999999</v>
      </c>
      <c r="W85" s="13">
        <f t="shared" si="35"/>
        <v>0</v>
      </c>
      <c r="X85" s="13"/>
      <c r="Y85" s="13"/>
      <c r="Z85" s="14">
        <v>206.62</v>
      </c>
      <c r="AA85" s="14">
        <v>0.32300000000000001</v>
      </c>
      <c r="AB85" s="14">
        <v>208.124</v>
      </c>
      <c r="AC85" s="14">
        <v>1.8939999999999999</v>
      </c>
      <c r="AD85" s="14">
        <v>273.35899999999998</v>
      </c>
      <c r="AE85" s="14">
        <v>2.0979999999999999</v>
      </c>
      <c r="AF85" s="13">
        <f t="shared" si="29"/>
        <v>688.10300000000007</v>
      </c>
      <c r="AG85" s="13">
        <f t="shared" si="29"/>
        <v>4.3149999999999995</v>
      </c>
      <c r="AH85" s="13"/>
      <c r="AI85" s="13"/>
      <c r="AJ85" s="14">
        <v>578.83500000000004</v>
      </c>
      <c r="AK85" s="14">
        <v>3.1240000000000001</v>
      </c>
      <c r="AL85" s="14">
        <v>471.25900000000001</v>
      </c>
      <c r="AM85" s="14">
        <v>1.3680000000000001</v>
      </c>
      <c r="AN85" s="14">
        <v>726.13900000000001</v>
      </c>
      <c r="AO85" s="14">
        <v>4.2119999999999997</v>
      </c>
      <c r="AP85" s="27">
        <f t="shared" si="30"/>
        <v>1776.2330000000002</v>
      </c>
      <c r="AQ85" s="27">
        <f t="shared" si="30"/>
        <v>8.7040000000000006</v>
      </c>
      <c r="AR85" s="14"/>
      <c r="AS85" s="14"/>
      <c r="AT85" s="14"/>
      <c r="AU85" s="24">
        <v>18.850000000000001</v>
      </c>
      <c r="AV85" s="24">
        <v>3735.57</v>
      </c>
      <c r="AW85" s="24">
        <v>143.5</v>
      </c>
      <c r="AX85" s="24">
        <v>32.61</v>
      </c>
      <c r="AY85" s="24">
        <v>3823.94</v>
      </c>
      <c r="AZ85" s="24">
        <v>142.78</v>
      </c>
      <c r="BA85" s="24">
        <v>41.61</v>
      </c>
      <c r="BB85" s="24">
        <v>4086.84</v>
      </c>
      <c r="BC85" s="24">
        <v>141.33000000000001</v>
      </c>
      <c r="BD85" s="13">
        <f t="shared" si="31"/>
        <v>93.07</v>
      </c>
      <c r="BE85" s="13">
        <f t="shared" si="31"/>
        <v>11646.35</v>
      </c>
      <c r="BF85" s="13">
        <f t="shared" si="31"/>
        <v>427.61</v>
      </c>
      <c r="BG85" s="14"/>
      <c r="BH85" s="14"/>
      <c r="BI85" s="24">
        <v>519.04</v>
      </c>
      <c r="BJ85" s="24">
        <v>3.77</v>
      </c>
      <c r="BK85" s="24">
        <v>468.49</v>
      </c>
      <c r="BL85" s="24">
        <v>0.28000000000000003</v>
      </c>
      <c r="BM85" s="24">
        <v>548.86</v>
      </c>
      <c r="BN85" s="24">
        <v>0.28000000000000003</v>
      </c>
      <c r="BO85" s="13">
        <f t="shared" si="32"/>
        <v>1536.3899999999999</v>
      </c>
      <c r="BP85" s="13">
        <f t="shared" si="32"/>
        <v>4.33</v>
      </c>
      <c r="BR85" s="3">
        <v>13494.25</v>
      </c>
      <c r="BS85" s="3">
        <v>207.44</v>
      </c>
      <c r="BT85" s="3">
        <v>11.36</v>
      </c>
      <c r="BU85" s="25">
        <f t="shared" si="33"/>
        <v>-1546.0200000000004</v>
      </c>
      <c r="BV85" s="26">
        <f t="shared" si="34"/>
        <v>-0.11274078341433892</v>
      </c>
    </row>
    <row r="86" spans="2:74" x14ac:dyDescent="0.2">
      <c r="B86" s="16" t="s">
        <v>26</v>
      </c>
      <c r="C86" s="12" t="s">
        <v>20</v>
      </c>
      <c r="D86" s="13"/>
      <c r="E86" s="13"/>
      <c r="F86" s="24">
        <v>148001.45799999998</v>
      </c>
      <c r="G86" s="24">
        <v>954.20799999999872</v>
      </c>
      <c r="H86" s="24">
        <v>148337.82200000001</v>
      </c>
      <c r="I86" s="24">
        <v>552.38900000000285</v>
      </c>
      <c r="J86" s="24">
        <v>166936.22100000002</v>
      </c>
      <c r="K86" s="24">
        <v>699.65200000000186</v>
      </c>
      <c r="L86" s="13">
        <f t="shared" si="28"/>
        <v>463275.50100000005</v>
      </c>
      <c r="M86" s="13">
        <f t="shared" si="28"/>
        <v>2206.2490000000034</v>
      </c>
      <c r="N86" s="13"/>
      <c r="O86" s="13"/>
      <c r="P86" s="14">
        <v>3811.4879999999998</v>
      </c>
      <c r="Q86" s="14">
        <v>31.506</v>
      </c>
      <c r="R86" s="14">
        <v>3708.3589999999999</v>
      </c>
      <c r="S86" s="14">
        <v>40.103999999999999</v>
      </c>
      <c r="T86" s="14">
        <v>4229.1170000000002</v>
      </c>
      <c r="U86" s="14">
        <v>31.393999999999998</v>
      </c>
      <c r="V86" s="13">
        <f t="shared" si="35"/>
        <v>11748.964</v>
      </c>
      <c r="W86" s="13">
        <f t="shared" si="35"/>
        <v>103.00399999999999</v>
      </c>
      <c r="X86" s="13"/>
      <c r="Y86" s="13"/>
      <c r="Z86" s="14">
        <v>3850.0619999999999</v>
      </c>
      <c r="AA86" s="14">
        <v>16.317</v>
      </c>
      <c r="AB86" s="14">
        <v>4050.5149999999999</v>
      </c>
      <c r="AC86" s="14">
        <v>42.302</v>
      </c>
      <c r="AD86" s="14">
        <v>4614.268</v>
      </c>
      <c r="AE86" s="14">
        <v>9.2919999999999998</v>
      </c>
      <c r="AF86" s="13">
        <f t="shared" si="29"/>
        <v>12514.844999999999</v>
      </c>
      <c r="AG86" s="13">
        <f t="shared" si="29"/>
        <v>67.911000000000001</v>
      </c>
      <c r="AH86" s="13"/>
      <c r="AI86" s="13"/>
      <c r="AJ86" s="14">
        <v>1283.7529999999999</v>
      </c>
      <c r="AK86" s="14">
        <v>161.834</v>
      </c>
      <c r="AL86" s="14">
        <v>1445.5129999999999</v>
      </c>
      <c r="AM86" s="14">
        <v>56.530999999999999</v>
      </c>
      <c r="AN86" s="14">
        <v>2586.2199999999998</v>
      </c>
      <c r="AO86" s="14">
        <v>63.496000000000002</v>
      </c>
      <c r="AP86" s="27">
        <f t="shared" si="30"/>
        <v>5315.485999999999</v>
      </c>
      <c r="AQ86" s="27">
        <f t="shared" si="30"/>
        <v>281.86099999999999</v>
      </c>
      <c r="AR86" s="14"/>
      <c r="AS86" s="14"/>
      <c r="AT86" s="14"/>
      <c r="AU86" s="24">
        <v>67.239999999999995</v>
      </c>
      <c r="AV86" s="24">
        <v>10587.1</v>
      </c>
      <c r="AW86" s="24">
        <v>377.42</v>
      </c>
      <c r="AX86" s="24">
        <v>71.06</v>
      </c>
      <c r="AY86" s="24">
        <v>10487.21</v>
      </c>
      <c r="AZ86" s="24">
        <v>370.16</v>
      </c>
      <c r="BA86" s="24">
        <v>68.510000000000005</v>
      </c>
      <c r="BB86" s="24">
        <v>11119.64</v>
      </c>
      <c r="BC86" s="24">
        <v>380.09</v>
      </c>
      <c r="BD86" s="13">
        <f t="shared" si="31"/>
        <v>206.81</v>
      </c>
      <c r="BE86" s="13">
        <f t="shared" si="31"/>
        <v>32193.949999999997</v>
      </c>
      <c r="BF86" s="13">
        <f t="shared" si="31"/>
        <v>1127.67</v>
      </c>
      <c r="BG86" s="14"/>
      <c r="BH86" s="14"/>
      <c r="BI86" s="24">
        <v>6797.36</v>
      </c>
      <c r="BJ86" s="24">
        <v>13.22</v>
      </c>
      <c r="BK86" s="24">
        <v>6299.82</v>
      </c>
      <c r="BL86" s="24">
        <v>58.54</v>
      </c>
      <c r="BM86" s="24">
        <v>6658.64</v>
      </c>
      <c r="BN86" s="24">
        <v>11.55</v>
      </c>
      <c r="BO86" s="13">
        <f t="shared" si="32"/>
        <v>19755.82</v>
      </c>
      <c r="BP86" s="13">
        <f t="shared" si="32"/>
        <v>83.31</v>
      </c>
      <c r="BR86" s="3">
        <v>53424.81</v>
      </c>
      <c r="BS86" s="3">
        <v>16117.76</v>
      </c>
      <c r="BT86" s="3">
        <v>1253.92</v>
      </c>
      <c r="BU86" s="25">
        <f t="shared" si="33"/>
        <v>-37268.05999999999</v>
      </c>
      <c r="BV86" s="26">
        <f t="shared" si="34"/>
        <v>-0.52641112574931326</v>
      </c>
    </row>
    <row r="87" spans="2:74" x14ac:dyDescent="0.2">
      <c r="B87" s="16" t="s">
        <v>27</v>
      </c>
      <c r="C87" s="12" t="s">
        <v>20</v>
      </c>
      <c r="D87" s="13"/>
      <c r="E87" s="13"/>
      <c r="F87" s="24">
        <v>3592.759</v>
      </c>
      <c r="G87" s="24">
        <v>31.603999999999999</v>
      </c>
      <c r="H87" s="24">
        <v>3692.085</v>
      </c>
      <c r="I87" s="24">
        <v>35.316000000000003</v>
      </c>
      <c r="J87" s="24">
        <v>4021.4650000000001</v>
      </c>
      <c r="K87" s="24">
        <v>94.539000000000001</v>
      </c>
      <c r="L87" s="13">
        <f t="shared" si="28"/>
        <v>11306.309000000001</v>
      </c>
      <c r="M87" s="13">
        <f t="shared" si="28"/>
        <v>161.459</v>
      </c>
      <c r="N87" s="13"/>
      <c r="O87" s="13"/>
      <c r="P87" s="14">
        <v>33.51</v>
      </c>
      <c r="Q87" s="14">
        <v>0.109</v>
      </c>
      <c r="R87" s="14">
        <v>33.756999999999998</v>
      </c>
      <c r="S87" s="14">
        <v>0.109</v>
      </c>
      <c r="T87" s="14">
        <v>33.252000000000002</v>
      </c>
      <c r="U87" s="14">
        <v>0.109</v>
      </c>
      <c r="V87" s="13">
        <f t="shared" si="35"/>
        <v>100.51900000000001</v>
      </c>
      <c r="W87" s="13">
        <f t="shared" si="35"/>
        <v>0.32700000000000001</v>
      </c>
      <c r="X87" s="13"/>
      <c r="Y87" s="13"/>
      <c r="Z87" s="14">
        <v>123.926</v>
      </c>
      <c r="AA87" s="14">
        <v>6.274</v>
      </c>
      <c r="AB87" s="14">
        <v>106.92700000000001</v>
      </c>
      <c r="AC87" s="14">
        <v>1.139</v>
      </c>
      <c r="AD87" s="14">
        <v>131.99</v>
      </c>
      <c r="AE87" s="14">
        <v>1.363</v>
      </c>
      <c r="AF87" s="13">
        <f t="shared" si="29"/>
        <v>362.84300000000002</v>
      </c>
      <c r="AG87" s="13">
        <f t="shared" si="29"/>
        <v>8.7759999999999998</v>
      </c>
      <c r="AH87" s="13"/>
      <c r="AI87" s="13"/>
      <c r="AJ87" s="14">
        <v>140.80500000000001</v>
      </c>
      <c r="AK87" s="14">
        <v>11.76</v>
      </c>
      <c r="AL87" s="14">
        <v>165.24</v>
      </c>
      <c r="AM87" s="14">
        <v>10.468</v>
      </c>
      <c r="AN87" s="14">
        <v>287.66500000000002</v>
      </c>
      <c r="AO87" s="14">
        <v>75.477000000000004</v>
      </c>
      <c r="AP87" s="27">
        <f t="shared" si="30"/>
        <v>593.71</v>
      </c>
      <c r="AQ87" s="27">
        <f t="shared" si="30"/>
        <v>97.705000000000013</v>
      </c>
      <c r="AR87" s="14"/>
      <c r="AS87" s="14"/>
      <c r="AT87" s="14"/>
      <c r="AU87" s="24">
        <v>34.65</v>
      </c>
      <c r="AV87" s="24">
        <v>943.85</v>
      </c>
      <c r="AW87" s="24">
        <v>2.76</v>
      </c>
      <c r="AX87" s="24">
        <v>38.54</v>
      </c>
      <c r="AY87" s="24">
        <v>924.27</v>
      </c>
      <c r="AZ87" s="24">
        <v>2.77</v>
      </c>
      <c r="BA87" s="24">
        <v>41</v>
      </c>
      <c r="BB87" s="24">
        <v>984.5</v>
      </c>
      <c r="BC87" s="24">
        <v>2.54</v>
      </c>
      <c r="BD87" s="13">
        <f t="shared" si="31"/>
        <v>114.19</v>
      </c>
      <c r="BE87" s="13">
        <f t="shared" si="31"/>
        <v>2852.62</v>
      </c>
      <c r="BF87" s="13">
        <f t="shared" si="31"/>
        <v>8.07</v>
      </c>
      <c r="BG87" s="14"/>
      <c r="BH87" s="14"/>
      <c r="BI87" s="24">
        <v>1357.42</v>
      </c>
      <c r="BJ87" s="24">
        <v>0.62</v>
      </c>
      <c r="BK87" s="24">
        <v>1300.31</v>
      </c>
      <c r="BL87" s="24">
        <v>1.08</v>
      </c>
      <c r="BM87" s="24">
        <v>1392.27</v>
      </c>
      <c r="BN87" s="24">
        <v>0.62</v>
      </c>
      <c r="BO87" s="13">
        <f t="shared" si="32"/>
        <v>4050</v>
      </c>
      <c r="BP87" s="13">
        <f t="shared" si="32"/>
        <v>2.3200000000000003</v>
      </c>
      <c r="BR87" s="3">
        <v>369.74</v>
      </c>
      <c r="BS87" s="3">
        <v>391.24</v>
      </c>
      <c r="BT87" s="3">
        <v>11.379999999999999</v>
      </c>
      <c r="BU87" s="25">
        <f t="shared" si="33"/>
        <v>2202.52</v>
      </c>
      <c r="BV87" s="26">
        <f t="shared" si="34"/>
        <v>2.8516753845357088</v>
      </c>
    </row>
    <row r="88" spans="2:74" x14ac:dyDescent="0.2">
      <c r="B88" s="16" t="s">
        <v>28</v>
      </c>
      <c r="C88" s="12" t="s">
        <v>20</v>
      </c>
      <c r="D88" s="13"/>
      <c r="E88" s="13"/>
      <c r="F88" s="24">
        <v>8132.6379999999999</v>
      </c>
      <c r="G88" s="24">
        <v>78.453999999999994</v>
      </c>
      <c r="H88" s="24">
        <v>10423.833999999999</v>
      </c>
      <c r="I88" s="24">
        <v>105.20299999999997</v>
      </c>
      <c r="J88" s="24">
        <v>9402.9889999999996</v>
      </c>
      <c r="K88" s="24">
        <v>200.34899999999999</v>
      </c>
      <c r="L88" s="13">
        <f t="shared" si="28"/>
        <v>27959.460999999996</v>
      </c>
      <c r="M88" s="13">
        <f t="shared" si="28"/>
        <v>384.00599999999997</v>
      </c>
      <c r="N88" s="13"/>
      <c r="O88" s="13"/>
      <c r="P88" s="14">
        <v>407.03500000000003</v>
      </c>
      <c r="Q88" s="14">
        <v>8.5999999999999993E-2</v>
      </c>
      <c r="R88" s="14">
        <v>380.93</v>
      </c>
      <c r="S88" s="14">
        <v>3.992</v>
      </c>
      <c r="T88" s="14">
        <v>482.21600000000001</v>
      </c>
      <c r="U88" s="14">
        <v>1.534</v>
      </c>
      <c r="V88" s="13">
        <f t="shared" si="35"/>
        <v>1270.181</v>
      </c>
      <c r="W88" s="13">
        <f t="shared" si="35"/>
        <v>5.6120000000000001</v>
      </c>
      <c r="X88" s="13"/>
      <c r="Y88" s="13"/>
      <c r="Z88" s="14">
        <v>177.15299999999999</v>
      </c>
      <c r="AA88" s="14"/>
      <c r="AB88" s="14">
        <v>174.732</v>
      </c>
      <c r="AC88" s="14">
        <v>3.0139999999999998</v>
      </c>
      <c r="AD88" s="14">
        <v>206.55199999999999</v>
      </c>
      <c r="AE88" s="14">
        <v>3.2269999999999999</v>
      </c>
      <c r="AF88" s="13">
        <f t="shared" si="29"/>
        <v>558.43700000000001</v>
      </c>
      <c r="AG88" s="13">
        <f t="shared" si="29"/>
        <v>6.2409999999999997</v>
      </c>
      <c r="AH88" s="13"/>
      <c r="AI88" s="13"/>
      <c r="AJ88" s="14">
        <v>350.096</v>
      </c>
      <c r="AK88" s="14">
        <v>30</v>
      </c>
      <c r="AL88" s="14">
        <v>435.87400000000002</v>
      </c>
      <c r="AM88" s="14">
        <v>30.693000000000001</v>
      </c>
      <c r="AN88" s="14">
        <v>580.51800000000003</v>
      </c>
      <c r="AO88" s="14">
        <v>30.684000000000001</v>
      </c>
      <c r="AP88" s="27">
        <f t="shared" si="30"/>
        <v>1366.4880000000001</v>
      </c>
      <c r="AQ88" s="27">
        <f t="shared" si="30"/>
        <v>91.376999999999995</v>
      </c>
      <c r="AR88" s="14"/>
      <c r="AS88" s="14"/>
      <c r="AT88" s="14"/>
      <c r="AU88" s="24">
        <v>143.9</v>
      </c>
      <c r="AV88" s="24">
        <v>2643.5</v>
      </c>
      <c r="AW88" s="24">
        <v>234.33</v>
      </c>
      <c r="AX88" s="24">
        <v>176.86</v>
      </c>
      <c r="AY88" s="24">
        <v>2618.59</v>
      </c>
      <c r="AZ88" s="24">
        <v>226.12</v>
      </c>
      <c r="BA88" s="24">
        <v>262.69</v>
      </c>
      <c r="BB88" s="24">
        <v>2810.25</v>
      </c>
      <c r="BC88" s="24">
        <v>220.5</v>
      </c>
      <c r="BD88" s="13">
        <f t="shared" si="31"/>
        <v>583.45000000000005</v>
      </c>
      <c r="BE88" s="13">
        <f t="shared" si="31"/>
        <v>8072.34</v>
      </c>
      <c r="BF88" s="13">
        <f t="shared" si="31"/>
        <v>680.95</v>
      </c>
      <c r="BG88" s="14"/>
      <c r="BH88" s="14"/>
      <c r="BI88" s="24">
        <v>1861.86</v>
      </c>
      <c r="BJ88" s="24">
        <v>16.420000000000002</v>
      </c>
      <c r="BK88" s="24">
        <v>1900.37</v>
      </c>
      <c r="BL88" s="24">
        <v>-10.74</v>
      </c>
      <c r="BM88" s="24">
        <v>2225.5300000000002</v>
      </c>
      <c r="BN88" s="24">
        <v>1.08</v>
      </c>
      <c r="BO88" s="13">
        <f t="shared" si="32"/>
        <v>5987.76</v>
      </c>
      <c r="BP88" s="13">
        <f t="shared" si="32"/>
        <v>6.7600000000000016</v>
      </c>
      <c r="BR88" s="3">
        <v>8618.15</v>
      </c>
      <c r="BS88" s="3">
        <v>1090.8600000000001</v>
      </c>
      <c r="BT88" s="3">
        <v>30.08</v>
      </c>
      <c r="BU88" s="25">
        <f t="shared" si="33"/>
        <v>-402.34999999999854</v>
      </c>
      <c r="BV88" s="26">
        <f t="shared" si="34"/>
        <v>-4.1312894736571744E-2</v>
      </c>
    </row>
    <row r="89" spans="2:74" x14ac:dyDescent="0.2">
      <c r="B89" s="16" t="s">
        <v>29</v>
      </c>
      <c r="C89" s="12" t="s">
        <v>20</v>
      </c>
      <c r="D89" s="13"/>
      <c r="E89" s="13"/>
      <c r="F89" s="24">
        <v>2435.33</v>
      </c>
      <c r="G89" s="24">
        <v>0.29699999999999999</v>
      </c>
      <c r="H89" s="24">
        <v>2395.7779999999998</v>
      </c>
      <c r="I89" s="24">
        <v>0.29699999999999999</v>
      </c>
      <c r="J89" s="24">
        <v>2332.8919999999998</v>
      </c>
      <c r="K89" s="24">
        <v>0.45500000000000002</v>
      </c>
      <c r="L89" s="13">
        <f t="shared" si="28"/>
        <v>7164</v>
      </c>
      <c r="M89" s="13">
        <f t="shared" si="28"/>
        <v>1.0489999999999999</v>
      </c>
      <c r="N89" s="13"/>
      <c r="O89" s="13"/>
      <c r="P89" s="14">
        <v>1.5589999999999999</v>
      </c>
      <c r="Q89" s="14"/>
      <c r="R89" s="14">
        <v>2</v>
      </c>
      <c r="S89" s="14"/>
      <c r="T89" s="14">
        <v>1.262</v>
      </c>
      <c r="U89" s="14"/>
      <c r="V89" s="13">
        <f t="shared" si="35"/>
        <v>4.8209999999999997</v>
      </c>
      <c r="W89" s="13">
        <f t="shared" si="35"/>
        <v>0</v>
      </c>
      <c r="X89" s="13"/>
      <c r="Y89" s="13"/>
      <c r="Z89" s="14">
        <v>6.7629999999999999</v>
      </c>
      <c r="AA89" s="14"/>
      <c r="AB89" s="14">
        <v>0.53700000000000003</v>
      </c>
      <c r="AC89" s="14"/>
      <c r="AD89" s="14">
        <v>0.627</v>
      </c>
      <c r="AE89" s="14"/>
      <c r="AF89" s="13">
        <f t="shared" si="29"/>
        <v>7.9269999999999996</v>
      </c>
      <c r="AG89" s="13">
        <f t="shared" si="29"/>
        <v>0</v>
      </c>
      <c r="AH89" s="13"/>
      <c r="AI89" s="13"/>
      <c r="AJ89" s="14">
        <v>74.021000000000001</v>
      </c>
      <c r="AK89" s="14"/>
      <c r="AL89" s="14">
        <v>80.156000000000006</v>
      </c>
      <c r="AM89" s="14"/>
      <c r="AN89" s="14">
        <v>156.74299999999999</v>
      </c>
      <c r="AO89" s="14">
        <v>0.158</v>
      </c>
      <c r="AP89" s="27">
        <f t="shared" si="30"/>
        <v>310.92</v>
      </c>
      <c r="AQ89" s="27">
        <f t="shared" si="30"/>
        <v>0.158</v>
      </c>
      <c r="AR89" s="14"/>
      <c r="AS89" s="14"/>
      <c r="AT89" s="14"/>
      <c r="AU89" s="24">
        <v>51.36</v>
      </c>
      <c r="AV89" s="24">
        <v>185.38</v>
      </c>
      <c r="AW89" s="24">
        <v>4.3</v>
      </c>
      <c r="AX89" s="24">
        <v>94.12</v>
      </c>
      <c r="AY89" s="24">
        <v>160.36000000000001</v>
      </c>
      <c r="AZ89" s="24">
        <v>4.3600000000000003</v>
      </c>
      <c r="BA89" s="24">
        <v>92.61</v>
      </c>
      <c r="BB89" s="24">
        <v>174.46</v>
      </c>
      <c r="BC89" s="24">
        <v>4.12</v>
      </c>
      <c r="BD89" s="13">
        <f t="shared" si="31"/>
        <v>238.09000000000003</v>
      </c>
      <c r="BE89" s="13">
        <f t="shared" si="31"/>
        <v>520.20000000000005</v>
      </c>
      <c r="BF89" s="13">
        <f t="shared" si="31"/>
        <v>12.780000000000001</v>
      </c>
      <c r="BG89" s="14"/>
      <c r="BH89" s="14"/>
      <c r="BI89" s="24">
        <v>1012.16</v>
      </c>
      <c r="BJ89" s="24">
        <v>2.59</v>
      </c>
      <c r="BK89" s="24">
        <v>983.02</v>
      </c>
      <c r="BL89" s="24">
        <v>1.34</v>
      </c>
      <c r="BM89" s="24">
        <v>1109.75</v>
      </c>
      <c r="BN89" s="24">
        <v>0.8</v>
      </c>
      <c r="BO89" s="13">
        <f t="shared" si="32"/>
        <v>3104.93</v>
      </c>
      <c r="BP89" s="13">
        <f t="shared" si="32"/>
        <v>4.7299999999999995</v>
      </c>
      <c r="BR89" s="3">
        <v>660.74</v>
      </c>
      <c r="BS89" s="3">
        <v>90.88</v>
      </c>
      <c r="BT89" s="3">
        <v>16.490000000000002</v>
      </c>
      <c r="BU89" s="25">
        <f t="shared" si="33"/>
        <v>2.9600000000000364</v>
      </c>
      <c r="BV89" s="26">
        <f t="shared" si="34"/>
        <v>3.8536147166421948E-3</v>
      </c>
    </row>
    <row r="90" spans="2:74" x14ac:dyDescent="0.2">
      <c r="B90" s="11" t="s">
        <v>30</v>
      </c>
      <c r="C90" s="12" t="s">
        <v>20</v>
      </c>
      <c r="D90" s="13"/>
      <c r="E90" s="13"/>
      <c r="F90" s="24">
        <v>451.45499999999998</v>
      </c>
      <c r="G90" s="24">
        <v>6.0000000000000001E-3</v>
      </c>
      <c r="H90" s="24">
        <v>429.24299999999999</v>
      </c>
      <c r="I90" s="24">
        <v>8.3000000000000004E-2</v>
      </c>
      <c r="J90" s="24">
        <v>521.18899999999996</v>
      </c>
      <c r="K90" s="24"/>
      <c r="L90" s="13">
        <f t="shared" si="28"/>
        <v>1401.8869999999999</v>
      </c>
      <c r="M90" s="13">
        <f t="shared" si="28"/>
        <v>8.900000000000001E-2</v>
      </c>
      <c r="N90" s="13"/>
      <c r="O90" s="13"/>
      <c r="P90" s="14">
        <v>0.186</v>
      </c>
      <c r="Q90" s="14"/>
      <c r="R90" s="14">
        <v>0.16500000000000001</v>
      </c>
      <c r="S90" s="14"/>
      <c r="T90" s="14">
        <v>1.544</v>
      </c>
      <c r="U90" s="14"/>
      <c r="V90" s="13">
        <f t="shared" si="35"/>
        <v>1.895</v>
      </c>
      <c r="W90" s="13">
        <f t="shared" si="35"/>
        <v>0</v>
      </c>
      <c r="X90" s="13"/>
      <c r="Y90" s="13"/>
      <c r="Z90" s="14">
        <v>26.283999999999999</v>
      </c>
      <c r="AA90" s="14">
        <v>6.0000000000000001E-3</v>
      </c>
      <c r="AB90" s="14">
        <v>15.888999999999999</v>
      </c>
      <c r="AC90" s="14">
        <v>8.3000000000000004E-2</v>
      </c>
      <c r="AD90" s="14">
        <v>5.88</v>
      </c>
      <c r="AE90" s="14"/>
      <c r="AF90" s="13">
        <f t="shared" si="29"/>
        <v>48.053000000000004</v>
      </c>
      <c r="AG90" s="13">
        <f t="shared" si="29"/>
        <v>8.900000000000001E-2</v>
      </c>
      <c r="AH90" s="13"/>
      <c r="AI90" s="13"/>
      <c r="AJ90" s="14">
        <v>37.643999999999998</v>
      </c>
      <c r="AK90" s="14"/>
      <c r="AL90" s="14">
        <v>46.777000000000001</v>
      </c>
      <c r="AM90" s="14"/>
      <c r="AN90" s="14">
        <v>93.656999999999996</v>
      </c>
      <c r="AO90" s="14"/>
      <c r="AP90" s="27">
        <f t="shared" si="30"/>
        <v>178.07799999999997</v>
      </c>
      <c r="AQ90" s="27">
        <f t="shared" si="30"/>
        <v>0</v>
      </c>
      <c r="AR90" s="14"/>
      <c r="AS90" s="14"/>
      <c r="AT90" s="14"/>
      <c r="AU90" s="24">
        <v>6.1</v>
      </c>
      <c r="AV90" s="24">
        <v>29.25</v>
      </c>
      <c r="AW90" s="24">
        <v>0</v>
      </c>
      <c r="AX90" s="24">
        <v>13.27</v>
      </c>
      <c r="AY90" s="24">
        <v>26.6</v>
      </c>
      <c r="AZ90" s="24">
        <v>0</v>
      </c>
      <c r="BA90" s="24">
        <v>13.37</v>
      </c>
      <c r="BB90" s="24">
        <v>27.8</v>
      </c>
      <c r="BC90" s="24">
        <v>0</v>
      </c>
      <c r="BD90" s="13">
        <f t="shared" si="31"/>
        <v>32.739999999999995</v>
      </c>
      <c r="BE90" s="13">
        <f t="shared" si="31"/>
        <v>83.65</v>
      </c>
      <c r="BF90" s="13">
        <f t="shared" si="31"/>
        <v>0</v>
      </c>
      <c r="BG90" s="14"/>
      <c r="BH90" s="14"/>
      <c r="BI90" s="24">
        <v>614.72</v>
      </c>
      <c r="BJ90" s="24">
        <v>-1.49</v>
      </c>
      <c r="BK90" s="24">
        <v>620.4</v>
      </c>
      <c r="BL90" s="24">
        <v>0</v>
      </c>
      <c r="BM90" s="24">
        <v>600.27</v>
      </c>
      <c r="BN90" s="24">
        <v>0</v>
      </c>
      <c r="BO90" s="13">
        <f t="shared" si="32"/>
        <v>1835.3899999999999</v>
      </c>
      <c r="BP90" s="13">
        <f t="shared" si="32"/>
        <v>-1.49</v>
      </c>
      <c r="BR90" s="3">
        <v>94.92</v>
      </c>
      <c r="BS90" s="3">
        <v>13.93</v>
      </c>
      <c r="BT90" s="3">
        <v>0.81</v>
      </c>
      <c r="BU90" s="25">
        <f t="shared" si="33"/>
        <v>6.730000000000004</v>
      </c>
      <c r="BV90" s="26">
        <f t="shared" si="34"/>
        <v>6.1371511946014992E-2</v>
      </c>
    </row>
    <row r="91" spans="2:74" x14ac:dyDescent="0.2">
      <c r="B91" s="11" t="s">
        <v>31</v>
      </c>
      <c r="C91" s="12" t="s">
        <v>20</v>
      </c>
      <c r="D91" s="13"/>
      <c r="E91" s="13"/>
      <c r="F91" s="24">
        <v>3803.4079999999999</v>
      </c>
      <c r="G91" s="24">
        <v>2.64</v>
      </c>
      <c r="H91" s="24">
        <v>3876.1819999999998</v>
      </c>
      <c r="I91" s="24">
        <v>1.5669999999999999</v>
      </c>
      <c r="J91" s="24">
        <v>4045.9949999999999</v>
      </c>
      <c r="K91" s="24">
        <v>1.5389999999999999</v>
      </c>
      <c r="L91" s="13">
        <f t="shared" si="28"/>
        <v>11725.584999999999</v>
      </c>
      <c r="M91" s="13">
        <f t="shared" si="28"/>
        <v>5.7459999999999996</v>
      </c>
      <c r="N91" s="13"/>
      <c r="O91" s="13"/>
      <c r="P91" s="14">
        <v>3.2330000000000001</v>
      </c>
      <c r="Q91" s="14"/>
      <c r="R91" s="14">
        <v>3.3919999999999999</v>
      </c>
      <c r="S91" s="14"/>
      <c r="T91" s="14">
        <v>4.6529999999999996</v>
      </c>
      <c r="U91" s="14"/>
      <c r="V91" s="13">
        <f t="shared" si="35"/>
        <v>11.277999999999999</v>
      </c>
      <c r="W91" s="13">
        <f t="shared" si="35"/>
        <v>0</v>
      </c>
      <c r="X91" s="13"/>
      <c r="Y91" s="13"/>
      <c r="Z91" s="14">
        <v>14.834</v>
      </c>
      <c r="AA91" s="14"/>
      <c r="AB91" s="14">
        <v>19.399000000000001</v>
      </c>
      <c r="AC91" s="14"/>
      <c r="AD91" s="14">
        <v>38.220999999999997</v>
      </c>
      <c r="AE91" s="14"/>
      <c r="AF91" s="13">
        <f t="shared" si="29"/>
        <v>72.454000000000008</v>
      </c>
      <c r="AG91" s="13">
        <f t="shared" si="29"/>
        <v>0</v>
      </c>
      <c r="AH91" s="13"/>
      <c r="AI91" s="13"/>
      <c r="AJ91" s="14">
        <v>43.119</v>
      </c>
      <c r="AK91" s="14"/>
      <c r="AL91" s="14">
        <v>55.783999999999999</v>
      </c>
      <c r="AM91" s="14"/>
      <c r="AN91" s="14">
        <v>120.92100000000001</v>
      </c>
      <c r="AO91" s="14"/>
      <c r="AP91" s="27">
        <f t="shared" si="30"/>
        <v>219.82400000000001</v>
      </c>
      <c r="AQ91" s="27">
        <f t="shared" si="30"/>
        <v>0</v>
      </c>
      <c r="AR91" s="14"/>
      <c r="AS91" s="14"/>
      <c r="AT91" s="14"/>
      <c r="AU91" s="24">
        <v>0</v>
      </c>
      <c r="AV91" s="24">
        <v>49.71</v>
      </c>
      <c r="AW91" s="24">
        <v>0</v>
      </c>
      <c r="AX91" s="24">
        <v>0</v>
      </c>
      <c r="AY91" s="24">
        <v>41.78</v>
      </c>
      <c r="AZ91" s="24">
        <v>0</v>
      </c>
      <c r="BA91" s="24">
        <v>0</v>
      </c>
      <c r="BB91" s="24">
        <v>44.24</v>
      </c>
      <c r="BC91" s="24">
        <v>0</v>
      </c>
      <c r="BD91" s="13">
        <f t="shared" si="31"/>
        <v>0</v>
      </c>
      <c r="BE91" s="13">
        <f t="shared" si="31"/>
        <v>135.73000000000002</v>
      </c>
      <c r="BF91" s="13">
        <f t="shared" si="31"/>
        <v>0</v>
      </c>
      <c r="BG91" s="14"/>
      <c r="BH91" s="14"/>
      <c r="BI91" s="24">
        <v>695.64</v>
      </c>
      <c r="BJ91" s="24">
        <v>0</v>
      </c>
      <c r="BK91" s="24">
        <v>694.99</v>
      </c>
      <c r="BL91" s="24">
        <v>0</v>
      </c>
      <c r="BM91" s="24">
        <v>665.48</v>
      </c>
      <c r="BN91" s="24">
        <v>0.96</v>
      </c>
      <c r="BO91" s="13">
        <f t="shared" si="32"/>
        <v>2056.11</v>
      </c>
      <c r="BP91" s="13">
        <f t="shared" si="32"/>
        <v>0.96</v>
      </c>
      <c r="BR91" s="3">
        <v>0</v>
      </c>
      <c r="BS91" s="3">
        <v>103.84</v>
      </c>
      <c r="BT91" s="3">
        <v>2.7600000000000002</v>
      </c>
      <c r="BU91" s="25">
        <f t="shared" si="33"/>
        <v>29.13000000000001</v>
      </c>
      <c r="BV91" s="26">
        <f t="shared" si="34"/>
        <v>0.27326454033771114</v>
      </c>
    </row>
    <row r="92" spans="2:74" x14ac:dyDescent="0.2">
      <c r="B92" s="11" t="s">
        <v>32</v>
      </c>
      <c r="C92" s="12" t="s">
        <v>20</v>
      </c>
      <c r="D92" s="13"/>
      <c r="E92" s="13"/>
      <c r="F92" s="24">
        <v>7876.3440000000001</v>
      </c>
      <c r="G92" s="24">
        <v>114.53400000000005</v>
      </c>
      <c r="H92" s="24">
        <v>8106.3639999999996</v>
      </c>
      <c r="I92" s="24">
        <v>212.98599999999999</v>
      </c>
      <c r="J92" s="24">
        <v>10416.539000000001</v>
      </c>
      <c r="K92" s="24">
        <v>102.90499999999997</v>
      </c>
      <c r="L92" s="13">
        <f t="shared" si="28"/>
        <v>26399.246999999999</v>
      </c>
      <c r="M92" s="13">
        <f t="shared" si="28"/>
        <v>430.42500000000001</v>
      </c>
      <c r="N92" s="13"/>
      <c r="O92" s="13"/>
      <c r="P92" s="14">
        <v>71.525000000000006</v>
      </c>
      <c r="Q92" s="14"/>
      <c r="R92" s="14">
        <v>99.144000000000005</v>
      </c>
      <c r="S92" s="14"/>
      <c r="T92" s="14">
        <v>133.465</v>
      </c>
      <c r="U92" s="14"/>
      <c r="V92" s="13">
        <f t="shared" si="35"/>
        <v>304.13400000000001</v>
      </c>
      <c r="W92" s="13">
        <f t="shared" si="35"/>
        <v>0</v>
      </c>
      <c r="X92" s="13"/>
      <c r="Y92" s="13"/>
      <c r="Z92" s="14">
        <v>138.39500000000001</v>
      </c>
      <c r="AA92" s="14"/>
      <c r="AB92" s="14">
        <v>93.578000000000003</v>
      </c>
      <c r="AC92" s="14"/>
      <c r="AD92" s="14">
        <v>117.517</v>
      </c>
      <c r="AE92" s="14"/>
      <c r="AF92" s="13">
        <f t="shared" si="29"/>
        <v>349.49</v>
      </c>
      <c r="AG92" s="13">
        <f t="shared" si="29"/>
        <v>0</v>
      </c>
      <c r="AH92" s="13"/>
      <c r="AI92" s="13"/>
      <c r="AJ92" s="14">
        <v>270.56200000000001</v>
      </c>
      <c r="AK92" s="14">
        <v>23.72</v>
      </c>
      <c r="AL92" s="14">
        <v>284.07100000000003</v>
      </c>
      <c r="AM92" s="14">
        <v>23.795999999999999</v>
      </c>
      <c r="AN92" s="14">
        <v>1236.021</v>
      </c>
      <c r="AO92" s="14">
        <v>24.58</v>
      </c>
      <c r="AP92" s="27">
        <f t="shared" si="30"/>
        <v>1790.654</v>
      </c>
      <c r="AQ92" s="27">
        <f t="shared" si="30"/>
        <v>72.096000000000004</v>
      </c>
      <c r="AR92" s="14"/>
      <c r="AS92" s="14"/>
      <c r="AT92" s="14"/>
      <c r="AU92" s="24">
        <v>56.84</v>
      </c>
      <c r="AV92" s="24">
        <v>651.6</v>
      </c>
      <c r="AW92" s="24">
        <v>8.66</v>
      </c>
      <c r="AX92" s="24">
        <v>43.34</v>
      </c>
      <c r="AY92" s="24">
        <v>734.92</v>
      </c>
      <c r="AZ92" s="24">
        <v>5.53</v>
      </c>
      <c r="BA92" s="24">
        <v>50.06</v>
      </c>
      <c r="BB92" s="24">
        <v>747.24</v>
      </c>
      <c r="BC92" s="24">
        <v>7.16</v>
      </c>
      <c r="BD92" s="13">
        <f t="shared" si="31"/>
        <v>150.24</v>
      </c>
      <c r="BE92" s="13">
        <f t="shared" si="31"/>
        <v>2133.7600000000002</v>
      </c>
      <c r="BF92" s="13">
        <f t="shared" si="31"/>
        <v>21.35</v>
      </c>
      <c r="BG92" s="14"/>
      <c r="BH92" s="14"/>
      <c r="BI92" s="24">
        <v>8977.58</v>
      </c>
      <c r="BJ92" s="24">
        <v>26.2</v>
      </c>
      <c r="BK92" s="24">
        <v>8220.24</v>
      </c>
      <c r="BL92" s="24">
        <v>-2.6</v>
      </c>
      <c r="BM92" s="24">
        <v>11105.84</v>
      </c>
      <c r="BN92" s="24">
        <v>1.49</v>
      </c>
      <c r="BO92" s="13">
        <f t="shared" si="32"/>
        <v>28303.66</v>
      </c>
      <c r="BP92" s="13">
        <f t="shared" si="32"/>
        <v>25.089999999999996</v>
      </c>
      <c r="BR92" s="3">
        <v>1766.5900000000001</v>
      </c>
      <c r="BS92" s="3">
        <v>357.8</v>
      </c>
      <c r="BT92" s="3">
        <v>44.480000000000004</v>
      </c>
      <c r="BU92" s="25">
        <f t="shared" si="33"/>
        <v>136.47999999999956</v>
      </c>
      <c r="BV92" s="26">
        <f t="shared" si="34"/>
        <v>6.2926777538533679E-2</v>
      </c>
    </row>
    <row r="93" spans="2:74" x14ac:dyDescent="0.2">
      <c r="B93" s="11" t="s">
        <v>33</v>
      </c>
      <c r="C93" s="12" t="s">
        <v>20</v>
      </c>
      <c r="D93" s="13"/>
      <c r="E93" s="13"/>
      <c r="F93" s="24">
        <v>2430.826</v>
      </c>
      <c r="G93" s="24">
        <v>5.2949999999999999</v>
      </c>
      <c r="H93" s="24">
        <v>2568.7179999999998</v>
      </c>
      <c r="I93" s="24">
        <v>6.024</v>
      </c>
      <c r="J93" s="24">
        <v>2818.6929999999998</v>
      </c>
      <c r="K93" s="24">
        <v>11.771000000000001</v>
      </c>
      <c r="L93" s="13">
        <f t="shared" si="28"/>
        <v>7818.2369999999992</v>
      </c>
      <c r="M93" s="13">
        <f t="shared" si="28"/>
        <v>23.09</v>
      </c>
      <c r="N93" s="13"/>
      <c r="O93" s="13"/>
      <c r="P93" s="14">
        <v>19.283999999999999</v>
      </c>
      <c r="Q93" s="14"/>
      <c r="R93" s="14">
        <v>15.051</v>
      </c>
      <c r="S93" s="14"/>
      <c r="T93" s="14">
        <v>18.065999999999999</v>
      </c>
      <c r="U93" s="14"/>
      <c r="V93" s="13">
        <f t="shared" si="35"/>
        <v>52.400999999999996</v>
      </c>
      <c r="W93" s="13">
        <f t="shared" si="35"/>
        <v>0</v>
      </c>
      <c r="X93" s="13"/>
      <c r="Y93" s="13"/>
      <c r="Z93" s="14">
        <v>129.66399999999999</v>
      </c>
      <c r="AA93" s="14"/>
      <c r="AB93" s="14">
        <v>126.51</v>
      </c>
      <c r="AC93" s="14"/>
      <c r="AD93" s="14">
        <v>165.887</v>
      </c>
      <c r="AE93" s="14"/>
      <c r="AF93" s="13">
        <f t="shared" si="29"/>
        <v>422.06099999999998</v>
      </c>
      <c r="AG93" s="13">
        <f t="shared" si="29"/>
        <v>0</v>
      </c>
      <c r="AH93" s="13"/>
      <c r="AI93" s="13"/>
      <c r="AJ93" s="14">
        <v>98.596000000000004</v>
      </c>
      <c r="AK93" s="14">
        <v>2.7970000000000002</v>
      </c>
      <c r="AL93" s="14">
        <v>138.40100000000001</v>
      </c>
      <c r="AM93" s="14">
        <v>1.5229999999999999</v>
      </c>
      <c r="AN93" s="14">
        <v>288.89</v>
      </c>
      <c r="AO93" s="14">
        <v>2.3639999999999999</v>
      </c>
      <c r="AP93" s="27">
        <f t="shared" si="30"/>
        <v>525.88699999999994</v>
      </c>
      <c r="AQ93" s="27">
        <f t="shared" si="30"/>
        <v>6.6840000000000002</v>
      </c>
      <c r="AR93" s="14"/>
      <c r="AS93" s="14"/>
      <c r="AT93" s="14"/>
      <c r="AU93" s="24">
        <v>18.28</v>
      </c>
      <c r="AV93" s="24">
        <v>449.73</v>
      </c>
      <c r="AW93" s="24">
        <v>1.45</v>
      </c>
      <c r="AX93" s="24">
        <v>20.190000000000001</v>
      </c>
      <c r="AY93" s="24">
        <v>391.83</v>
      </c>
      <c r="AZ93" s="24">
        <v>1.45</v>
      </c>
      <c r="BA93" s="24">
        <v>28.33</v>
      </c>
      <c r="BB93" s="24">
        <v>450.78</v>
      </c>
      <c r="BC93" s="24">
        <v>1.45</v>
      </c>
      <c r="BD93" s="13">
        <f t="shared" si="31"/>
        <v>66.8</v>
      </c>
      <c r="BE93" s="13">
        <f t="shared" si="31"/>
        <v>1292.3399999999999</v>
      </c>
      <c r="BF93" s="13">
        <f t="shared" si="31"/>
        <v>4.3499999999999996</v>
      </c>
      <c r="BG93" s="14"/>
      <c r="BH93" s="14"/>
      <c r="BI93" s="24">
        <v>1913.34</v>
      </c>
      <c r="BJ93" s="24">
        <v>12.02</v>
      </c>
      <c r="BK93" s="24">
        <v>1861.29</v>
      </c>
      <c r="BL93" s="24">
        <v>15.36</v>
      </c>
      <c r="BM93" s="24">
        <v>1986.16</v>
      </c>
      <c r="BN93" s="24">
        <v>15.6</v>
      </c>
      <c r="BO93" s="13">
        <f t="shared" si="32"/>
        <v>5760.79</v>
      </c>
      <c r="BP93" s="13">
        <f t="shared" si="32"/>
        <v>42.98</v>
      </c>
      <c r="BR93" s="3">
        <v>906.12</v>
      </c>
      <c r="BS93" s="3">
        <v>449.56999999999994</v>
      </c>
      <c r="BT93" s="3">
        <v>14.8</v>
      </c>
      <c r="BU93" s="25">
        <f t="shared" si="33"/>
        <v>-7.0000000000002274</v>
      </c>
      <c r="BV93" s="26">
        <f t="shared" si="34"/>
        <v>-5.1076622230006984E-3</v>
      </c>
    </row>
    <row r="94" spans="2:74" x14ac:dyDescent="0.2">
      <c r="B94" s="11" t="s">
        <v>34</v>
      </c>
      <c r="C94" s="12" t="s">
        <v>20</v>
      </c>
      <c r="D94" s="13"/>
      <c r="E94" s="13"/>
      <c r="F94" s="24">
        <v>1228.999</v>
      </c>
      <c r="G94" s="24">
        <v>16.082000000000001</v>
      </c>
      <c r="H94" s="24">
        <v>1436.0340000000001</v>
      </c>
      <c r="I94" s="24">
        <v>20.52</v>
      </c>
      <c r="J94" s="24">
        <v>1883.3879999999999</v>
      </c>
      <c r="K94" s="24">
        <v>130.45400000000001</v>
      </c>
      <c r="L94" s="13">
        <f t="shared" si="28"/>
        <v>4548.4210000000003</v>
      </c>
      <c r="M94" s="13">
        <f t="shared" si="28"/>
        <v>167.05600000000001</v>
      </c>
      <c r="N94" s="13"/>
      <c r="O94" s="13"/>
      <c r="P94" s="14">
        <v>485.37799999999999</v>
      </c>
      <c r="Q94" s="14"/>
      <c r="R94" s="14">
        <v>633.74099999999999</v>
      </c>
      <c r="S94" s="14"/>
      <c r="T94" s="14">
        <v>844.41899999999998</v>
      </c>
      <c r="U94" s="14">
        <v>4.3999999999999997E-2</v>
      </c>
      <c r="V94" s="13">
        <f t="shared" si="35"/>
        <v>1963.538</v>
      </c>
      <c r="W94" s="13">
        <f t="shared" si="35"/>
        <v>4.3999999999999997E-2</v>
      </c>
      <c r="X94" s="13"/>
      <c r="Y94" s="13"/>
      <c r="Z94" s="14">
        <v>21.04</v>
      </c>
      <c r="AA94" s="14"/>
      <c r="AB94" s="14">
        <v>16.372</v>
      </c>
      <c r="AC94" s="14">
        <v>2.8000000000000001E-2</v>
      </c>
      <c r="AD94" s="14">
        <v>22.241</v>
      </c>
      <c r="AE94" s="14">
        <v>5.3999999999999999E-2</v>
      </c>
      <c r="AF94" s="13">
        <f t="shared" si="29"/>
        <v>59.652999999999999</v>
      </c>
      <c r="AG94" s="13">
        <f t="shared" si="29"/>
        <v>8.2000000000000003E-2</v>
      </c>
      <c r="AH94" s="13"/>
      <c r="AI94" s="13"/>
      <c r="AJ94" s="14">
        <v>101.794</v>
      </c>
      <c r="AK94" s="14">
        <v>0.44400000000000001</v>
      </c>
      <c r="AL94" s="14">
        <v>89.25</v>
      </c>
      <c r="AM94" s="14">
        <v>4.8570000000000002</v>
      </c>
      <c r="AN94" s="14">
        <v>206.66399999999999</v>
      </c>
      <c r="AO94" s="14">
        <v>128.91399999999999</v>
      </c>
      <c r="AP94" s="27">
        <f t="shared" si="30"/>
        <v>397.70799999999997</v>
      </c>
      <c r="AQ94" s="27">
        <f t="shared" si="30"/>
        <v>134.21499999999997</v>
      </c>
      <c r="AR94" s="14"/>
      <c r="AS94" s="14"/>
      <c r="AT94" s="14"/>
      <c r="AU94" s="24">
        <v>60.31</v>
      </c>
      <c r="AV94" s="24">
        <v>444.07</v>
      </c>
      <c r="AW94" s="24">
        <v>11.91</v>
      </c>
      <c r="AX94" s="24">
        <v>54.05</v>
      </c>
      <c r="AY94" s="24">
        <v>473.24</v>
      </c>
      <c r="AZ94" s="24">
        <v>3.85</v>
      </c>
      <c r="BA94" s="24">
        <v>60.62</v>
      </c>
      <c r="BB94" s="24">
        <v>484.82</v>
      </c>
      <c r="BC94" s="24">
        <v>3.51</v>
      </c>
      <c r="BD94" s="13">
        <f t="shared" si="31"/>
        <v>174.98</v>
      </c>
      <c r="BE94" s="13">
        <f t="shared" si="31"/>
        <v>1402.1299999999999</v>
      </c>
      <c r="BF94" s="13">
        <f t="shared" si="31"/>
        <v>19.27</v>
      </c>
      <c r="BG94" s="14"/>
      <c r="BH94" s="14"/>
      <c r="BI94" s="24">
        <v>748.87</v>
      </c>
      <c r="BJ94" s="24">
        <v>0.94</v>
      </c>
      <c r="BK94" s="24">
        <v>697.64</v>
      </c>
      <c r="BL94" s="24">
        <v>0.94</v>
      </c>
      <c r="BM94" s="24">
        <v>727.38</v>
      </c>
      <c r="BN94" s="24">
        <v>1.29</v>
      </c>
      <c r="BO94" s="13">
        <f t="shared" si="32"/>
        <v>2173.89</v>
      </c>
      <c r="BP94" s="13">
        <f t="shared" si="32"/>
        <v>3.17</v>
      </c>
      <c r="BR94" s="3">
        <v>1337.9</v>
      </c>
      <c r="BS94" s="3">
        <v>182.82999999999998</v>
      </c>
      <c r="BT94" s="3">
        <v>2.4499999999999997</v>
      </c>
      <c r="BU94" s="25">
        <f t="shared" si="33"/>
        <v>73.199999999999818</v>
      </c>
      <c r="BV94" s="26">
        <f t="shared" si="34"/>
        <v>4.8057353694244812E-2</v>
      </c>
    </row>
    <row r="95" spans="2:74" x14ac:dyDescent="0.2">
      <c r="B95" s="11" t="s">
        <v>35</v>
      </c>
      <c r="C95" s="12" t="s">
        <v>20</v>
      </c>
      <c r="D95" s="13"/>
      <c r="E95" s="13"/>
      <c r="F95" s="24">
        <v>304.25099999999998</v>
      </c>
      <c r="G95" s="24"/>
      <c r="H95" s="24">
        <v>226.80799999999999</v>
      </c>
      <c r="I95" s="24">
        <v>81.206000000000003</v>
      </c>
      <c r="J95" s="24">
        <v>428.76400000000001</v>
      </c>
      <c r="K95" s="24"/>
      <c r="L95" s="13">
        <f t="shared" si="28"/>
        <v>959.82299999999998</v>
      </c>
      <c r="M95" s="13">
        <f t="shared" si="28"/>
        <v>81.206000000000003</v>
      </c>
      <c r="N95" s="13"/>
      <c r="O95" s="13"/>
      <c r="P95" s="14">
        <v>1.6040000000000001</v>
      </c>
      <c r="Q95" s="14"/>
      <c r="R95" s="14">
        <v>2.4289999999999998</v>
      </c>
      <c r="S95" s="14"/>
      <c r="T95" s="14">
        <v>2.7</v>
      </c>
      <c r="U95" s="14"/>
      <c r="V95" s="13">
        <f t="shared" si="35"/>
        <v>6.7329999999999997</v>
      </c>
      <c r="W95" s="13">
        <f t="shared" si="35"/>
        <v>0</v>
      </c>
      <c r="X95" s="13"/>
      <c r="Y95" s="13"/>
      <c r="Z95" s="14">
        <v>16.789000000000001</v>
      </c>
      <c r="AA95" s="14"/>
      <c r="AB95" s="14">
        <v>29.456</v>
      </c>
      <c r="AC95" s="14"/>
      <c r="AD95" s="14">
        <v>32.808999999999997</v>
      </c>
      <c r="AE95" s="14"/>
      <c r="AF95" s="13">
        <f t="shared" si="29"/>
        <v>79.054000000000002</v>
      </c>
      <c r="AG95" s="13">
        <f t="shared" si="29"/>
        <v>0</v>
      </c>
      <c r="AH95" s="13"/>
      <c r="AI95" s="13"/>
      <c r="AJ95" s="14">
        <v>42.837000000000003</v>
      </c>
      <c r="AK95" s="14"/>
      <c r="AL95" s="14">
        <v>16.850999999999999</v>
      </c>
      <c r="AM95" s="14">
        <v>24.545999999999999</v>
      </c>
      <c r="AN95" s="14">
        <v>124.06100000000001</v>
      </c>
      <c r="AO95" s="14"/>
      <c r="AP95" s="27">
        <f t="shared" si="30"/>
        <v>183.74900000000002</v>
      </c>
      <c r="AQ95" s="27">
        <f t="shared" si="30"/>
        <v>24.545999999999999</v>
      </c>
      <c r="AR95" s="14"/>
      <c r="AS95" s="14"/>
      <c r="AT95" s="14"/>
      <c r="AU95" s="24">
        <v>25.84</v>
      </c>
      <c r="AV95" s="24">
        <v>146.21</v>
      </c>
      <c r="AW95" s="24">
        <v>0.08</v>
      </c>
      <c r="AX95" s="24">
        <v>51.63</v>
      </c>
      <c r="AY95" s="24">
        <v>132.62</v>
      </c>
      <c r="AZ95" s="24">
        <v>0.09</v>
      </c>
      <c r="BA95" s="24">
        <v>37.76</v>
      </c>
      <c r="BB95" s="24">
        <v>156.4</v>
      </c>
      <c r="BC95" s="24">
        <v>0</v>
      </c>
      <c r="BD95" s="13">
        <f t="shared" si="31"/>
        <v>115.22999999999999</v>
      </c>
      <c r="BE95" s="13">
        <f t="shared" si="31"/>
        <v>435.23</v>
      </c>
      <c r="BF95" s="13">
        <f t="shared" si="31"/>
        <v>0.16999999999999998</v>
      </c>
      <c r="BG95" s="14"/>
      <c r="BH95" s="14"/>
      <c r="BI95" s="24">
        <v>882.04</v>
      </c>
      <c r="BJ95" s="24">
        <v>0.45</v>
      </c>
      <c r="BK95" s="24">
        <v>843.59</v>
      </c>
      <c r="BL95" s="24">
        <v>0.45</v>
      </c>
      <c r="BM95" s="24">
        <v>919.04</v>
      </c>
      <c r="BN95" s="24">
        <v>0.24</v>
      </c>
      <c r="BO95" s="13">
        <f t="shared" si="32"/>
        <v>2644.67</v>
      </c>
      <c r="BP95" s="13">
        <f t="shared" si="32"/>
        <v>1.1400000000000001</v>
      </c>
      <c r="BR95" s="3">
        <v>339.77</v>
      </c>
      <c r="BS95" s="3">
        <v>219.01</v>
      </c>
      <c r="BT95" s="3">
        <v>0.96</v>
      </c>
      <c r="BU95" s="25">
        <f t="shared" si="33"/>
        <v>-9.1100000000000136</v>
      </c>
      <c r="BV95" s="26">
        <f t="shared" si="34"/>
        <v>-1.6275413584878717E-2</v>
      </c>
    </row>
    <row r="96" spans="2:74" x14ac:dyDescent="0.2">
      <c r="B96" s="11" t="s">
        <v>36</v>
      </c>
      <c r="C96" s="12" t="s">
        <v>20</v>
      </c>
      <c r="D96" s="13"/>
      <c r="E96" s="13"/>
      <c r="F96" s="24">
        <v>828.476</v>
      </c>
      <c r="G96" s="24">
        <v>1.109</v>
      </c>
      <c r="H96" s="24">
        <v>953.90899999999999</v>
      </c>
      <c r="I96" s="24">
        <v>3.4180000000000001</v>
      </c>
      <c r="J96" s="24">
        <v>1047.0150000000001</v>
      </c>
      <c r="K96" s="24">
        <v>0.70599999999999996</v>
      </c>
      <c r="L96" s="13">
        <f t="shared" si="28"/>
        <v>2829.4</v>
      </c>
      <c r="M96" s="13">
        <f t="shared" si="28"/>
        <v>5.2330000000000005</v>
      </c>
      <c r="N96" s="13"/>
      <c r="O96" s="13"/>
      <c r="P96" s="14">
        <v>6.2569999999999997</v>
      </c>
      <c r="Q96" s="14"/>
      <c r="R96" s="14">
        <v>5.9809999999999999</v>
      </c>
      <c r="S96" s="14"/>
      <c r="T96" s="14">
        <v>5.9950000000000001</v>
      </c>
      <c r="U96" s="14"/>
      <c r="V96" s="13">
        <f t="shared" si="35"/>
        <v>18.233000000000001</v>
      </c>
      <c r="W96" s="13">
        <f t="shared" si="35"/>
        <v>0</v>
      </c>
      <c r="X96" s="13"/>
      <c r="Y96" s="13"/>
      <c r="Z96" s="14">
        <v>23.463000000000001</v>
      </c>
      <c r="AA96" s="14"/>
      <c r="AB96" s="14">
        <v>24.62</v>
      </c>
      <c r="AC96" s="14"/>
      <c r="AD96" s="14">
        <v>33.148000000000003</v>
      </c>
      <c r="AE96" s="14"/>
      <c r="AF96" s="13">
        <f t="shared" si="29"/>
        <v>81.230999999999995</v>
      </c>
      <c r="AG96" s="13">
        <f t="shared" si="29"/>
        <v>0</v>
      </c>
      <c r="AH96" s="13"/>
      <c r="AI96" s="13"/>
      <c r="AJ96" s="14">
        <v>53.488</v>
      </c>
      <c r="AK96" s="14">
        <v>1.0289999999999999</v>
      </c>
      <c r="AL96" s="14">
        <v>71.92</v>
      </c>
      <c r="AM96" s="14">
        <v>0.39600000000000002</v>
      </c>
      <c r="AN96" s="14">
        <v>215.416</v>
      </c>
      <c r="AO96" s="14"/>
      <c r="AP96" s="27">
        <f t="shared" si="30"/>
        <v>340.82400000000001</v>
      </c>
      <c r="AQ96" s="27">
        <f t="shared" si="30"/>
        <v>1.4249999999999998</v>
      </c>
      <c r="AR96" s="14"/>
      <c r="AS96" s="14"/>
      <c r="AT96" s="14"/>
      <c r="AU96" s="24">
        <v>39.369999999999997</v>
      </c>
      <c r="AV96" s="24">
        <v>67.92</v>
      </c>
      <c r="AW96" s="24">
        <v>0.3</v>
      </c>
      <c r="AX96" s="24">
        <v>12.06</v>
      </c>
      <c r="AY96" s="24">
        <v>70.22</v>
      </c>
      <c r="AZ96" s="24">
        <v>0.3</v>
      </c>
      <c r="BA96" s="24">
        <v>13.45</v>
      </c>
      <c r="BB96" s="24">
        <v>72.91</v>
      </c>
      <c r="BC96" s="24">
        <v>0.3</v>
      </c>
      <c r="BD96" s="13">
        <f t="shared" si="31"/>
        <v>64.88</v>
      </c>
      <c r="BE96" s="13">
        <f t="shared" si="31"/>
        <v>211.04999999999998</v>
      </c>
      <c r="BF96" s="13">
        <f t="shared" si="31"/>
        <v>0.89999999999999991</v>
      </c>
      <c r="BG96" s="14"/>
      <c r="BH96" s="14"/>
      <c r="BI96" s="24">
        <v>1218.44</v>
      </c>
      <c r="BJ96" s="24">
        <v>2.2799999999999998</v>
      </c>
      <c r="BK96" s="24">
        <v>1179.17</v>
      </c>
      <c r="BL96" s="24">
        <v>-6.99</v>
      </c>
      <c r="BM96" s="24">
        <v>1126.4000000000001</v>
      </c>
      <c r="BN96" s="24">
        <v>0.18</v>
      </c>
      <c r="BO96" s="13">
        <f t="shared" si="32"/>
        <v>3524.01</v>
      </c>
      <c r="BP96" s="13">
        <f t="shared" si="32"/>
        <v>-4.5300000000000011</v>
      </c>
      <c r="BR96" s="3">
        <v>127.2</v>
      </c>
      <c r="BS96" s="3">
        <v>14.86</v>
      </c>
      <c r="BT96" s="3">
        <v>0</v>
      </c>
      <c r="BU96" s="25">
        <f t="shared" si="33"/>
        <v>134.76999999999992</v>
      </c>
      <c r="BV96" s="26">
        <f t="shared" si="34"/>
        <v>0.94868365479374861</v>
      </c>
    </row>
    <row r="97" spans="1:76" x14ac:dyDescent="0.2">
      <c r="B97" s="11" t="s">
        <v>37</v>
      </c>
      <c r="C97" s="12" t="s">
        <v>20</v>
      </c>
      <c r="D97" s="13"/>
      <c r="E97" s="13"/>
      <c r="F97" s="24">
        <v>2010.816</v>
      </c>
      <c r="G97" s="24">
        <v>7.056</v>
      </c>
      <c r="H97" s="24">
        <v>2155.4690000000001</v>
      </c>
      <c r="I97" s="24">
        <v>7.093</v>
      </c>
      <c r="J97" s="24">
        <v>2256.9409999999998</v>
      </c>
      <c r="K97" s="24">
        <v>6.7770000000000001</v>
      </c>
      <c r="L97" s="13">
        <f t="shared" si="28"/>
        <v>6423.2259999999997</v>
      </c>
      <c r="M97" s="13">
        <f t="shared" si="28"/>
        <v>20.926000000000002</v>
      </c>
      <c r="N97" s="13"/>
      <c r="O97" s="13"/>
      <c r="P97" s="14">
        <v>1431.278</v>
      </c>
      <c r="Q97" s="14"/>
      <c r="R97" s="14">
        <v>1491.6369999999999</v>
      </c>
      <c r="S97" s="14"/>
      <c r="T97" s="14">
        <v>1505.704</v>
      </c>
      <c r="U97" s="14"/>
      <c r="V97" s="13">
        <f t="shared" si="35"/>
        <v>4428.6189999999997</v>
      </c>
      <c r="W97" s="13">
        <f t="shared" si="35"/>
        <v>0</v>
      </c>
      <c r="X97" s="13"/>
      <c r="Y97" s="13"/>
      <c r="Z97" s="14">
        <v>57.695</v>
      </c>
      <c r="AA97" s="14"/>
      <c r="AB97" s="14">
        <v>52.015000000000001</v>
      </c>
      <c r="AC97" s="14"/>
      <c r="AD97" s="14">
        <v>81.319999999999993</v>
      </c>
      <c r="AE97" s="14"/>
      <c r="AF97" s="13">
        <f t="shared" si="29"/>
        <v>191.03</v>
      </c>
      <c r="AG97" s="13">
        <f t="shared" si="29"/>
        <v>0</v>
      </c>
      <c r="AH97" s="13"/>
      <c r="AI97" s="13"/>
      <c r="AJ97" s="14">
        <v>80.317999999999998</v>
      </c>
      <c r="AK97" s="14">
        <v>6.8179999999999996</v>
      </c>
      <c r="AL97" s="14">
        <v>82.588999999999999</v>
      </c>
      <c r="AM97" s="14">
        <v>6.8179999999999996</v>
      </c>
      <c r="AN97" s="14">
        <v>178.18</v>
      </c>
      <c r="AO97" s="14">
        <v>6.7720000000000002</v>
      </c>
      <c r="AP97" s="27">
        <f t="shared" si="30"/>
        <v>341.08699999999999</v>
      </c>
      <c r="AQ97" s="27">
        <f t="shared" si="30"/>
        <v>20.408000000000001</v>
      </c>
      <c r="AR97" s="14"/>
      <c r="AS97" s="14"/>
      <c r="AT97" s="14"/>
      <c r="AU97" s="24">
        <v>26.35</v>
      </c>
      <c r="AV97" s="24">
        <v>242.9</v>
      </c>
      <c r="AW97" s="24">
        <v>0.17</v>
      </c>
      <c r="AX97" s="24">
        <v>34.96</v>
      </c>
      <c r="AY97" s="24">
        <v>186.45</v>
      </c>
      <c r="AZ97" s="24">
        <v>0.17</v>
      </c>
      <c r="BA97" s="24">
        <v>38.93</v>
      </c>
      <c r="BB97" s="24">
        <v>216.08</v>
      </c>
      <c r="BC97" s="24">
        <v>0.17</v>
      </c>
      <c r="BD97" s="13">
        <f t="shared" si="31"/>
        <v>100.24000000000001</v>
      </c>
      <c r="BE97" s="13">
        <f t="shared" si="31"/>
        <v>645.43000000000006</v>
      </c>
      <c r="BF97" s="13">
        <f t="shared" si="31"/>
        <v>0.51</v>
      </c>
      <c r="BG97" s="14"/>
      <c r="BH97" s="14"/>
      <c r="BI97" s="24">
        <v>997.32</v>
      </c>
      <c r="BJ97" s="24">
        <v>0</v>
      </c>
      <c r="BK97" s="24">
        <v>888.35</v>
      </c>
      <c r="BL97" s="24">
        <v>1.78</v>
      </c>
      <c r="BM97" s="24">
        <v>988.02</v>
      </c>
      <c r="BN97" s="24">
        <v>-2.36</v>
      </c>
      <c r="BO97" s="13">
        <f t="shared" si="32"/>
        <v>2873.69</v>
      </c>
      <c r="BP97" s="13">
        <f t="shared" si="32"/>
        <v>-0.57999999999999985</v>
      </c>
      <c r="BR97" s="3">
        <v>248.10000000000002</v>
      </c>
      <c r="BS97" s="3">
        <v>411.61</v>
      </c>
      <c r="BT97" s="3">
        <v>12.120000000000001</v>
      </c>
      <c r="BU97" s="25">
        <f t="shared" si="33"/>
        <v>74.350000000000023</v>
      </c>
      <c r="BV97" s="26">
        <f t="shared" si="34"/>
        <v>0.11066787729038599</v>
      </c>
    </row>
    <row r="98" spans="1:76" x14ac:dyDescent="0.2">
      <c r="B98" s="11" t="s">
        <v>38</v>
      </c>
      <c r="C98" s="12" t="s">
        <v>20</v>
      </c>
      <c r="D98" s="13"/>
      <c r="E98" s="13"/>
      <c r="F98" s="24">
        <v>463.36</v>
      </c>
      <c r="G98" s="24">
        <v>1.3160000000000001</v>
      </c>
      <c r="H98" s="24">
        <v>471.08699999999999</v>
      </c>
      <c r="I98" s="24">
        <v>0.84</v>
      </c>
      <c r="J98" s="24">
        <v>509.72699999999998</v>
      </c>
      <c r="K98" s="24">
        <v>0.75600000000000001</v>
      </c>
      <c r="L98" s="13">
        <f t="shared" si="28"/>
        <v>1444.174</v>
      </c>
      <c r="M98" s="13">
        <f t="shared" si="28"/>
        <v>2.9119999999999999</v>
      </c>
      <c r="N98" s="13"/>
      <c r="O98" s="13"/>
      <c r="P98" s="14">
        <v>2.8220000000000001</v>
      </c>
      <c r="Q98" s="14"/>
      <c r="R98" s="14">
        <v>3.3</v>
      </c>
      <c r="S98" s="14"/>
      <c r="T98" s="14">
        <v>2.7290000000000001</v>
      </c>
      <c r="U98" s="14"/>
      <c r="V98" s="13">
        <f t="shared" si="35"/>
        <v>8.8509999999999991</v>
      </c>
      <c r="W98" s="13">
        <f t="shared" si="35"/>
        <v>0</v>
      </c>
      <c r="X98" s="13"/>
      <c r="Y98" s="13"/>
      <c r="Z98" s="14">
        <v>12.893000000000001</v>
      </c>
      <c r="AA98" s="14">
        <v>0.67</v>
      </c>
      <c r="AB98" s="14">
        <v>14.66</v>
      </c>
      <c r="AC98" s="14">
        <v>0.67</v>
      </c>
      <c r="AD98" s="14">
        <v>27.466999999999999</v>
      </c>
      <c r="AE98" s="14">
        <v>0.67</v>
      </c>
      <c r="AF98" s="13">
        <f t="shared" si="29"/>
        <v>55.019999999999996</v>
      </c>
      <c r="AG98" s="13">
        <f t="shared" si="29"/>
        <v>2.0100000000000002</v>
      </c>
      <c r="AH98" s="13"/>
      <c r="AI98" s="13"/>
      <c r="AJ98" s="14">
        <v>47.658000000000001</v>
      </c>
      <c r="AK98" s="14">
        <v>0.16900000000000001</v>
      </c>
      <c r="AL98" s="14">
        <v>52.774000000000001</v>
      </c>
      <c r="AM98" s="14">
        <v>0.17</v>
      </c>
      <c r="AN98" s="14">
        <v>105.506</v>
      </c>
      <c r="AO98" s="14"/>
      <c r="AP98" s="27">
        <f t="shared" si="30"/>
        <v>205.93799999999999</v>
      </c>
      <c r="AQ98" s="27">
        <f t="shared" si="30"/>
        <v>0.33900000000000002</v>
      </c>
      <c r="AR98" s="14"/>
      <c r="AS98" s="14"/>
      <c r="AT98" s="14"/>
      <c r="AU98" s="24">
        <v>12.5</v>
      </c>
      <c r="AV98" s="24">
        <v>40.81</v>
      </c>
      <c r="AW98" s="24">
        <v>0.16</v>
      </c>
      <c r="AX98" s="24">
        <v>9.92</v>
      </c>
      <c r="AY98" s="24">
        <v>51.08</v>
      </c>
      <c r="AZ98" s="24">
        <v>0.56000000000000005</v>
      </c>
      <c r="BA98" s="24">
        <v>17.5</v>
      </c>
      <c r="BB98" s="24">
        <v>38.450000000000003</v>
      </c>
      <c r="BC98" s="24">
        <v>0.16</v>
      </c>
      <c r="BD98" s="13">
        <f t="shared" si="31"/>
        <v>39.92</v>
      </c>
      <c r="BE98" s="13">
        <f t="shared" si="31"/>
        <v>130.34</v>
      </c>
      <c r="BF98" s="13">
        <f t="shared" si="31"/>
        <v>0.88000000000000012</v>
      </c>
      <c r="BG98" s="14"/>
      <c r="BH98" s="14"/>
      <c r="BI98" s="24">
        <v>576.30999999999995</v>
      </c>
      <c r="BJ98" s="24">
        <v>0.54</v>
      </c>
      <c r="BK98" s="24">
        <v>569.32000000000005</v>
      </c>
      <c r="BL98" s="24">
        <v>1.08</v>
      </c>
      <c r="BM98" s="24">
        <v>578.58000000000004</v>
      </c>
      <c r="BN98" s="24">
        <v>0.89</v>
      </c>
      <c r="BO98" s="13">
        <f t="shared" si="32"/>
        <v>1724.21</v>
      </c>
      <c r="BP98" s="13">
        <f t="shared" si="32"/>
        <v>2.5100000000000002</v>
      </c>
      <c r="BR98" s="3">
        <v>109.97999999999999</v>
      </c>
      <c r="BS98" s="3">
        <v>28.609999999999996</v>
      </c>
      <c r="BT98" s="3">
        <v>0</v>
      </c>
      <c r="BU98" s="25">
        <f t="shared" si="33"/>
        <v>32.550000000000011</v>
      </c>
      <c r="BV98" s="26">
        <f t="shared" si="34"/>
        <v>0.23486543040623434</v>
      </c>
    </row>
    <row r="99" spans="1:76" x14ac:dyDescent="0.2">
      <c r="B99" s="11" t="s">
        <v>39</v>
      </c>
      <c r="C99" s="12" t="s">
        <v>20</v>
      </c>
      <c r="D99" s="13"/>
      <c r="E99" s="13"/>
      <c r="F99" s="24">
        <v>329.49700000000001</v>
      </c>
      <c r="G99" s="24">
        <v>4.7969999999999997</v>
      </c>
      <c r="H99" s="24">
        <v>393.14499999999998</v>
      </c>
      <c r="I99" s="24">
        <v>4.4249999999999998</v>
      </c>
      <c r="J99" s="24">
        <v>441.18099999999998</v>
      </c>
      <c r="K99" s="24">
        <v>4.8929999999999998</v>
      </c>
      <c r="L99" s="13">
        <f t="shared" si="28"/>
        <v>1163.8230000000001</v>
      </c>
      <c r="M99" s="13">
        <f t="shared" si="28"/>
        <v>14.114999999999998</v>
      </c>
      <c r="N99" s="13"/>
      <c r="O99" s="13"/>
      <c r="P99" s="14">
        <v>0.28799999999999998</v>
      </c>
      <c r="Q99" s="14"/>
      <c r="R99" s="14">
        <v>0.40699999999999997</v>
      </c>
      <c r="S99" s="14"/>
      <c r="T99" s="14">
        <v>0.56200000000000006</v>
      </c>
      <c r="U99" s="14"/>
      <c r="V99" s="13">
        <f t="shared" si="35"/>
        <v>1.2570000000000001</v>
      </c>
      <c r="W99" s="13">
        <f t="shared" si="35"/>
        <v>0</v>
      </c>
      <c r="X99" s="13"/>
      <c r="Y99" s="13"/>
      <c r="Z99" s="14">
        <v>15.568</v>
      </c>
      <c r="AA99" s="14"/>
      <c r="AB99" s="14">
        <v>13.771000000000001</v>
      </c>
      <c r="AC99" s="14"/>
      <c r="AD99" s="14">
        <v>25.332000000000001</v>
      </c>
      <c r="AE99" s="14"/>
      <c r="AF99" s="13">
        <f t="shared" si="29"/>
        <v>54.670999999999999</v>
      </c>
      <c r="AG99" s="13">
        <f t="shared" si="29"/>
        <v>0</v>
      </c>
      <c r="AH99" s="13"/>
      <c r="AI99" s="13"/>
      <c r="AJ99" s="14">
        <v>29.896999999999998</v>
      </c>
      <c r="AK99" s="14">
        <v>4.7969999999999997</v>
      </c>
      <c r="AL99" s="14">
        <v>37.343000000000004</v>
      </c>
      <c r="AM99" s="14">
        <v>4.4249999999999998</v>
      </c>
      <c r="AN99" s="14">
        <v>86.56</v>
      </c>
      <c r="AO99" s="14">
        <v>4.2839999999999998</v>
      </c>
      <c r="AP99" s="27">
        <f t="shared" si="30"/>
        <v>153.80000000000001</v>
      </c>
      <c r="AQ99" s="27">
        <f t="shared" si="30"/>
        <v>13.506</v>
      </c>
      <c r="AR99" s="14"/>
      <c r="AS99" s="14"/>
      <c r="AT99" s="14"/>
      <c r="AU99" s="24">
        <v>0</v>
      </c>
      <c r="AV99" s="24">
        <v>66.400000000000006</v>
      </c>
      <c r="AW99" s="24">
        <v>0.13</v>
      </c>
      <c r="AX99" s="24">
        <v>0</v>
      </c>
      <c r="AY99" s="24">
        <v>61.08</v>
      </c>
      <c r="AZ99" s="24">
        <v>0.13</v>
      </c>
      <c r="BA99" s="24">
        <v>0</v>
      </c>
      <c r="BB99" s="24">
        <v>69.14</v>
      </c>
      <c r="BC99" s="24">
        <v>0.09</v>
      </c>
      <c r="BD99" s="13">
        <f t="shared" si="31"/>
        <v>0</v>
      </c>
      <c r="BE99" s="13">
        <f t="shared" si="31"/>
        <v>196.62</v>
      </c>
      <c r="BF99" s="13">
        <f t="shared" si="31"/>
        <v>0.35</v>
      </c>
      <c r="BG99" s="14"/>
      <c r="BH99" s="14"/>
      <c r="BI99" s="24">
        <v>501.28</v>
      </c>
      <c r="BJ99" s="24">
        <v>0.18</v>
      </c>
      <c r="BK99" s="24">
        <v>502.74</v>
      </c>
      <c r="BL99" s="24">
        <v>-1.94</v>
      </c>
      <c r="BM99" s="24">
        <v>548.94000000000005</v>
      </c>
      <c r="BN99" s="24">
        <v>0.18</v>
      </c>
      <c r="BO99" s="13">
        <f t="shared" si="32"/>
        <v>1552.96</v>
      </c>
      <c r="BP99" s="13">
        <f t="shared" si="32"/>
        <v>-1.58</v>
      </c>
      <c r="BR99" s="3">
        <v>0</v>
      </c>
      <c r="BS99" s="3">
        <v>170.13</v>
      </c>
      <c r="BT99" s="3">
        <v>0</v>
      </c>
      <c r="BU99" s="25">
        <f t="shared" si="33"/>
        <v>26.840000000000003</v>
      </c>
      <c r="BV99" s="26">
        <f t="shared" si="34"/>
        <v>0.15776171163228123</v>
      </c>
    </row>
    <row r="100" spans="1:76" x14ac:dyDescent="0.2">
      <c r="B100" s="11" t="s">
        <v>40</v>
      </c>
      <c r="C100" s="12" t="s">
        <v>20</v>
      </c>
      <c r="D100" s="13"/>
      <c r="E100" s="13"/>
      <c r="F100" s="24">
        <v>2194.1550000000002</v>
      </c>
      <c r="G100" s="24">
        <v>3.5739999999999998</v>
      </c>
      <c r="H100" s="24">
        <v>2261.1460000000002</v>
      </c>
      <c r="I100" s="24">
        <v>34.707000000000001</v>
      </c>
      <c r="J100" s="24">
        <v>2355.279</v>
      </c>
      <c r="K100" s="24">
        <v>4.8920000000000003</v>
      </c>
      <c r="L100" s="13">
        <f t="shared" si="28"/>
        <v>6810.58</v>
      </c>
      <c r="M100" s="13">
        <f t="shared" si="28"/>
        <v>43.173000000000002</v>
      </c>
      <c r="N100" s="13"/>
      <c r="O100" s="13"/>
      <c r="P100" s="14">
        <v>4.1040000000000001</v>
      </c>
      <c r="Q100" s="14"/>
      <c r="R100" s="14">
        <v>5.1139999999999999</v>
      </c>
      <c r="S100" s="14"/>
      <c r="T100" s="14">
        <v>4.9640000000000004</v>
      </c>
      <c r="U100" s="14"/>
      <c r="V100" s="13">
        <f t="shared" si="35"/>
        <v>14.182</v>
      </c>
      <c r="W100" s="13">
        <f t="shared" si="35"/>
        <v>0</v>
      </c>
      <c r="X100" s="13"/>
      <c r="Y100" s="13"/>
      <c r="Z100" s="14">
        <v>145.358</v>
      </c>
      <c r="AA100" s="14"/>
      <c r="AB100" s="14">
        <v>64.816999999999993</v>
      </c>
      <c r="AC100" s="14"/>
      <c r="AD100" s="14">
        <v>68.75</v>
      </c>
      <c r="AE100" s="14"/>
      <c r="AF100" s="13">
        <f t="shared" si="29"/>
        <v>278.92500000000001</v>
      </c>
      <c r="AG100" s="13">
        <f t="shared" si="29"/>
        <v>0</v>
      </c>
      <c r="AH100" s="13"/>
      <c r="AI100" s="13"/>
      <c r="AJ100" s="14">
        <v>131.12799999999999</v>
      </c>
      <c r="AK100" s="14">
        <v>1.8839999999999999</v>
      </c>
      <c r="AL100" s="14">
        <v>177.774</v>
      </c>
      <c r="AM100" s="14">
        <v>1.871</v>
      </c>
      <c r="AN100" s="14">
        <v>319.22500000000002</v>
      </c>
      <c r="AO100" s="14">
        <v>2.2679999999999998</v>
      </c>
      <c r="AP100" s="27">
        <f t="shared" si="30"/>
        <v>628.12699999999995</v>
      </c>
      <c r="AQ100" s="27">
        <f t="shared" si="30"/>
        <v>6.0229999999999997</v>
      </c>
      <c r="AR100" s="14"/>
      <c r="AS100" s="14"/>
      <c r="AT100" s="14"/>
      <c r="AU100" s="24">
        <v>17.79</v>
      </c>
      <c r="AV100" s="24">
        <v>287.31</v>
      </c>
      <c r="AW100" s="24">
        <v>2.4900000000000002</v>
      </c>
      <c r="AX100" s="24">
        <v>14.74</v>
      </c>
      <c r="AY100" s="24">
        <v>279.60000000000002</v>
      </c>
      <c r="AZ100" s="24">
        <v>3.1</v>
      </c>
      <c r="BA100" s="24">
        <v>14.51</v>
      </c>
      <c r="BB100" s="24">
        <v>318.7</v>
      </c>
      <c r="BC100" s="24">
        <v>1.66</v>
      </c>
      <c r="BD100" s="13">
        <f t="shared" si="31"/>
        <v>47.04</v>
      </c>
      <c r="BE100" s="13">
        <f t="shared" si="31"/>
        <v>885.61000000000013</v>
      </c>
      <c r="BF100" s="13">
        <f t="shared" si="31"/>
        <v>7.25</v>
      </c>
      <c r="BG100" s="14"/>
      <c r="BH100" s="14"/>
      <c r="BI100" s="24">
        <v>1811.82</v>
      </c>
      <c r="BJ100" s="24">
        <v>2.97</v>
      </c>
      <c r="BK100" s="24">
        <v>1742.12</v>
      </c>
      <c r="BL100" s="24">
        <v>1.6</v>
      </c>
      <c r="BM100" s="24">
        <v>1733.72</v>
      </c>
      <c r="BN100" s="24">
        <v>1.53</v>
      </c>
      <c r="BO100" s="13">
        <f t="shared" si="32"/>
        <v>5287.66</v>
      </c>
      <c r="BP100" s="13">
        <f t="shared" si="32"/>
        <v>6.1000000000000005</v>
      </c>
      <c r="BR100" s="3">
        <v>558.15</v>
      </c>
      <c r="BS100" s="3">
        <v>293</v>
      </c>
      <c r="BT100" s="3">
        <v>0.81</v>
      </c>
      <c r="BU100" s="25">
        <f t="shared" si="33"/>
        <v>87.940000000000168</v>
      </c>
      <c r="BV100" s="26">
        <f t="shared" si="34"/>
        <v>0.10322080848866165</v>
      </c>
    </row>
    <row r="101" spans="1:76" x14ac:dyDescent="0.2">
      <c r="B101" s="11" t="s">
        <v>41</v>
      </c>
      <c r="C101" s="12" t="s">
        <v>20</v>
      </c>
      <c r="D101" s="13"/>
      <c r="E101" s="13"/>
      <c r="F101" s="24">
        <v>9040.7970000000005</v>
      </c>
      <c r="G101" s="24">
        <v>3.4049999999999998</v>
      </c>
      <c r="H101" s="24">
        <v>8921.9989999999998</v>
      </c>
      <c r="I101" s="24">
        <v>4.05</v>
      </c>
      <c r="J101" s="24">
        <v>9067.67</v>
      </c>
      <c r="K101" s="24">
        <v>6.6000000000000003E-2</v>
      </c>
      <c r="L101" s="13">
        <f t="shared" si="28"/>
        <v>27030.466</v>
      </c>
      <c r="M101" s="13">
        <f t="shared" si="28"/>
        <v>7.5209999999999999</v>
      </c>
      <c r="N101" s="13"/>
      <c r="O101" s="13"/>
      <c r="P101" s="14">
        <v>112.548</v>
      </c>
      <c r="Q101" s="14">
        <v>1E-3</v>
      </c>
      <c r="R101" s="14">
        <v>116.878</v>
      </c>
      <c r="S101" s="14"/>
      <c r="T101" s="14">
        <v>141.999</v>
      </c>
      <c r="U101" s="14"/>
      <c r="V101" s="13">
        <f t="shared" si="35"/>
        <v>371.42499999999995</v>
      </c>
      <c r="W101" s="13">
        <f t="shared" si="35"/>
        <v>1E-3</v>
      </c>
      <c r="X101" s="13"/>
      <c r="Y101" s="13"/>
      <c r="Z101" s="14">
        <v>9.0329999999999995</v>
      </c>
      <c r="AA101" s="14"/>
      <c r="AB101" s="14">
        <v>14.356999999999999</v>
      </c>
      <c r="AC101" s="14"/>
      <c r="AD101" s="14">
        <v>22.100999999999999</v>
      </c>
      <c r="AE101" s="14"/>
      <c r="AF101" s="13">
        <f t="shared" si="29"/>
        <v>45.491</v>
      </c>
      <c r="AG101" s="13">
        <f t="shared" si="29"/>
        <v>0</v>
      </c>
      <c r="AH101" s="13"/>
      <c r="AI101" s="13"/>
      <c r="AJ101" s="14">
        <v>78.894000000000005</v>
      </c>
      <c r="AK101" s="14">
        <v>2.5999999999999999E-2</v>
      </c>
      <c r="AL101" s="14">
        <v>81.887</v>
      </c>
      <c r="AM101" s="14"/>
      <c r="AN101" s="14">
        <v>180.41499999999999</v>
      </c>
      <c r="AO101" s="14">
        <v>4.2000000000000003E-2</v>
      </c>
      <c r="AP101" s="27">
        <f t="shared" si="30"/>
        <v>341.19600000000003</v>
      </c>
      <c r="AQ101" s="27">
        <f t="shared" si="30"/>
        <v>6.8000000000000005E-2</v>
      </c>
      <c r="AR101" s="14"/>
      <c r="AS101" s="14"/>
      <c r="AT101" s="14"/>
      <c r="AU101" s="24">
        <v>30.35</v>
      </c>
      <c r="AV101" s="24">
        <v>117.02</v>
      </c>
      <c r="AW101" s="24">
        <v>0</v>
      </c>
      <c r="AX101" s="24">
        <v>52.77</v>
      </c>
      <c r="AY101" s="24">
        <v>104.37</v>
      </c>
      <c r="AZ101" s="24">
        <v>0</v>
      </c>
      <c r="BA101" s="24">
        <v>51.93</v>
      </c>
      <c r="BB101" s="24">
        <v>124.72</v>
      </c>
      <c r="BC101" s="24">
        <v>0</v>
      </c>
      <c r="BD101" s="13">
        <f t="shared" si="31"/>
        <v>135.05000000000001</v>
      </c>
      <c r="BE101" s="13">
        <f t="shared" si="31"/>
        <v>346.11</v>
      </c>
      <c r="BF101" s="13">
        <f t="shared" si="31"/>
        <v>0</v>
      </c>
      <c r="BG101" s="14"/>
      <c r="BH101" s="14"/>
      <c r="BI101" s="24">
        <v>1348.95</v>
      </c>
      <c r="BJ101" s="24">
        <v>5.6</v>
      </c>
      <c r="BK101" s="24">
        <v>1263.74</v>
      </c>
      <c r="BL101" s="24">
        <v>0.18</v>
      </c>
      <c r="BM101" s="24">
        <v>1368.89</v>
      </c>
      <c r="BN101" s="24">
        <v>0.18</v>
      </c>
      <c r="BO101" s="13">
        <f t="shared" si="32"/>
        <v>3981.58</v>
      </c>
      <c r="BP101" s="13">
        <f t="shared" si="32"/>
        <v>5.9599999999999991</v>
      </c>
      <c r="BR101" s="3">
        <v>415.22</v>
      </c>
      <c r="BS101" s="3">
        <v>26.310000000000002</v>
      </c>
      <c r="BT101" s="3">
        <v>0</v>
      </c>
      <c r="BU101" s="25">
        <f t="shared" si="33"/>
        <v>39.629999999999995</v>
      </c>
      <c r="BV101" s="26">
        <f t="shared" si="34"/>
        <v>8.9756075464860807E-2</v>
      </c>
    </row>
    <row r="102" spans="1:76" x14ac:dyDescent="0.2">
      <c r="B102" s="11" t="s">
        <v>42</v>
      </c>
      <c r="C102" s="12" t="s">
        <v>20</v>
      </c>
      <c r="D102" s="13"/>
      <c r="E102" s="13"/>
      <c r="F102" s="24">
        <v>10653.036</v>
      </c>
      <c r="G102" s="24">
        <v>1.8939999999999999</v>
      </c>
      <c r="H102" s="24">
        <v>10759.707</v>
      </c>
      <c r="I102" s="24">
        <v>6.008</v>
      </c>
      <c r="J102" s="24">
        <v>12076.871999999999</v>
      </c>
      <c r="K102" s="24">
        <v>9.1340000000000003</v>
      </c>
      <c r="L102" s="13">
        <f t="shared" si="28"/>
        <v>33489.615000000005</v>
      </c>
      <c r="M102" s="13">
        <f t="shared" si="28"/>
        <v>17.036000000000001</v>
      </c>
      <c r="N102" s="13"/>
      <c r="O102" s="13"/>
      <c r="P102" s="14">
        <v>3.5999999999999997E-2</v>
      </c>
      <c r="Q102" s="14"/>
      <c r="R102" s="14">
        <v>0.27500000000000002</v>
      </c>
      <c r="S102" s="14"/>
      <c r="T102" s="14">
        <v>0.20599999999999999</v>
      </c>
      <c r="U102" s="14"/>
      <c r="V102" s="13">
        <f t="shared" si="35"/>
        <v>0.51700000000000002</v>
      </c>
      <c r="W102" s="13">
        <f t="shared" si="35"/>
        <v>0</v>
      </c>
      <c r="X102" s="13"/>
      <c r="Y102" s="13"/>
      <c r="Z102" s="14">
        <v>17.356000000000002</v>
      </c>
      <c r="AA102" s="14"/>
      <c r="AB102" s="14">
        <v>18.998000000000001</v>
      </c>
      <c r="AC102" s="14"/>
      <c r="AD102" s="14">
        <v>34.898000000000003</v>
      </c>
      <c r="AE102" s="14">
        <v>2.1000000000000001E-2</v>
      </c>
      <c r="AF102" s="13">
        <f t="shared" si="29"/>
        <v>71.25200000000001</v>
      </c>
      <c r="AG102" s="13">
        <f t="shared" si="29"/>
        <v>2.1000000000000001E-2</v>
      </c>
      <c r="AH102" s="13"/>
      <c r="AI102" s="13"/>
      <c r="AJ102" s="14">
        <v>77.652000000000001</v>
      </c>
      <c r="AK102" s="14">
        <v>1.1000000000000001</v>
      </c>
      <c r="AL102" s="14">
        <v>98.555000000000007</v>
      </c>
      <c r="AM102" s="14">
        <v>1.1000000000000001</v>
      </c>
      <c r="AN102" s="14">
        <v>181.39</v>
      </c>
      <c r="AO102" s="14">
        <v>1.1000000000000001</v>
      </c>
      <c r="AP102" s="27">
        <f t="shared" si="30"/>
        <v>357.59699999999998</v>
      </c>
      <c r="AQ102" s="27">
        <f t="shared" si="30"/>
        <v>3.3000000000000003</v>
      </c>
      <c r="AR102" s="14"/>
      <c r="AS102" s="14"/>
      <c r="AT102" s="14"/>
      <c r="AU102" s="24">
        <v>41.28</v>
      </c>
      <c r="AV102" s="24">
        <v>391.68</v>
      </c>
      <c r="AW102" s="24">
        <v>8.6300000000000008</v>
      </c>
      <c r="AX102" s="24">
        <v>47.55</v>
      </c>
      <c r="AY102" s="24">
        <v>384.04</v>
      </c>
      <c r="AZ102" s="24">
        <v>8.6999999999999993</v>
      </c>
      <c r="BA102" s="24">
        <v>60.35</v>
      </c>
      <c r="BB102" s="24">
        <v>391.94</v>
      </c>
      <c r="BC102" s="24">
        <v>8.52</v>
      </c>
      <c r="BD102" s="13">
        <f t="shared" si="31"/>
        <v>149.18</v>
      </c>
      <c r="BE102" s="13">
        <f t="shared" si="31"/>
        <v>1167.6600000000001</v>
      </c>
      <c r="BF102" s="13">
        <f t="shared" si="31"/>
        <v>25.849999999999998</v>
      </c>
      <c r="BG102" s="14"/>
      <c r="BH102" s="14"/>
      <c r="BI102" s="24">
        <v>1444.24</v>
      </c>
      <c r="BJ102" s="24">
        <v>-0.16</v>
      </c>
      <c r="BK102" s="24">
        <v>1509.19</v>
      </c>
      <c r="BL102" s="24">
        <v>-0.72</v>
      </c>
      <c r="BM102" s="24">
        <v>2040.84</v>
      </c>
      <c r="BN102" s="24">
        <v>2.35</v>
      </c>
      <c r="BO102" s="13">
        <f t="shared" si="32"/>
        <v>4994.2700000000004</v>
      </c>
      <c r="BP102" s="13">
        <f t="shared" si="32"/>
        <v>1.4700000000000002</v>
      </c>
      <c r="BR102" s="3">
        <v>1115.33</v>
      </c>
      <c r="BS102" s="3">
        <v>251.37</v>
      </c>
      <c r="BT102" s="3">
        <v>2.8899999999999997</v>
      </c>
      <c r="BU102" s="25">
        <f t="shared" si="33"/>
        <v>-26.899999999999864</v>
      </c>
      <c r="BV102" s="26">
        <f t="shared" si="34"/>
        <v>-1.9640914434246648E-2</v>
      </c>
    </row>
    <row r="103" spans="1:76" x14ac:dyDescent="0.2">
      <c r="B103" s="11" t="s">
        <v>43</v>
      </c>
      <c r="C103" s="12" t="s">
        <v>20</v>
      </c>
      <c r="D103" s="13"/>
      <c r="E103" s="13"/>
      <c r="F103" s="24">
        <v>513.08299999999997</v>
      </c>
      <c r="G103" s="24">
        <v>0.01</v>
      </c>
      <c r="H103" s="24">
        <v>555.97500000000002</v>
      </c>
      <c r="I103" s="24">
        <v>2.8000000000000001E-2</v>
      </c>
      <c r="J103" s="24">
        <v>638.86099999999999</v>
      </c>
      <c r="K103" s="24">
        <v>0.11899999999999999</v>
      </c>
      <c r="L103" s="13">
        <f t="shared" si="28"/>
        <v>1707.9189999999999</v>
      </c>
      <c r="M103" s="13">
        <f t="shared" si="28"/>
        <v>0.157</v>
      </c>
      <c r="N103" s="13"/>
      <c r="O103" s="13"/>
      <c r="P103" s="14">
        <v>0.11799999999999999</v>
      </c>
      <c r="Q103" s="14"/>
      <c r="R103" s="14">
        <v>0.56100000000000005</v>
      </c>
      <c r="S103" s="14"/>
      <c r="T103" s="14">
        <v>1.61</v>
      </c>
      <c r="U103" s="14"/>
      <c r="V103" s="13">
        <f t="shared" si="35"/>
        <v>2.2890000000000001</v>
      </c>
      <c r="W103" s="13">
        <f t="shared" si="35"/>
        <v>0</v>
      </c>
      <c r="X103" s="13"/>
      <c r="Y103" s="13"/>
      <c r="Z103" s="14">
        <v>9.4990000000000006</v>
      </c>
      <c r="AA103" s="14"/>
      <c r="AB103" s="14">
        <v>9.1449999999999996</v>
      </c>
      <c r="AC103" s="14"/>
      <c r="AD103" s="14">
        <v>22.602</v>
      </c>
      <c r="AE103" s="14"/>
      <c r="AF103" s="13">
        <f t="shared" si="29"/>
        <v>41.245999999999995</v>
      </c>
      <c r="AG103" s="13">
        <f t="shared" si="29"/>
        <v>0</v>
      </c>
      <c r="AH103" s="13"/>
      <c r="AI103" s="13"/>
      <c r="AJ103" s="14">
        <v>56.518999999999998</v>
      </c>
      <c r="AK103" s="14"/>
      <c r="AL103" s="14">
        <v>68.769000000000005</v>
      </c>
      <c r="AM103" s="14"/>
      <c r="AN103" s="14">
        <v>107.949</v>
      </c>
      <c r="AO103" s="14"/>
      <c r="AP103" s="27">
        <f t="shared" si="30"/>
        <v>233.23700000000002</v>
      </c>
      <c r="AQ103" s="27">
        <f t="shared" si="30"/>
        <v>0</v>
      </c>
      <c r="AR103" s="14"/>
      <c r="AS103" s="14"/>
      <c r="AT103" s="14"/>
      <c r="AU103" s="24">
        <v>9.5</v>
      </c>
      <c r="AV103" s="24">
        <v>62.05</v>
      </c>
      <c r="AW103" s="24">
        <v>0</v>
      </c>
      <c r="AX103" s="24">
        <v>7.22</v>
      </c>
      <c r="AY103" s="24">
        <v>57.48</v>
      </c>
      <c r="AZ103" s="24">
        <v>0</v>
      </c>
      <c r="BA103" s="24">
        <v>5.43</v>
      </c>
      <c r="BB103" s="24">
        <v>68.56</v>
      </c>
      <c r="BC103" s="24">
        <v>0</v>
      </c>
      <c r="BD103" s="13">
        <f t="shared" si="31"/>
        <v>22.15</v>
      </c>
      <c r="BE103" s="13">
        <f t="shared" si="31"/>
        <v>188.09</v>
      </c>
      <c r="BF103" s="13">
        <f t="shared" si="31"/>
        <v>0</v>
      </c>
      <c r="BG103" s="14"/>
      <c r="BH103" s="14"/>
      <c r="BI103" s="24">
        <v>676.45</v>
      </c>
      <c r="BJ103" s="24">
        <v>0.18</v>
      </c>
      <c r="BK103" s="24">
        <v>660.63</v>
      </c>
      <c r="BL103" s="24">
        <v>1.44</v>
      </c>
      <c r="BM103" s="24">
        <v>662.43</v>
      </c>
      <c r="BN103" s="24">
        <v>1.77</v>
      </c>
      <c r="BO103" s="13">
        <f t="shared" si="32"/>
        <v>1999.5099999999998</v>
      </c>
      <c r="BP103" s="13">
        <f t="shared" si="32"/>
        <v>3.3899999999999997</v>
      </c>
      <c r="BR103" s="3">
        <v>70.64</v>
      </c>
      <c r="BS103" s="3">
        <v>27.080000000000002</v>
      </c>
      <c r="BT103" s="3">
        <v>0</v>
      </c>
      <c r="BU103" s="25">
        <f t="shared" si="33"/>
        <v>112.52000000000001</v>
      </c>
      <c r="BV103" s="26">
        <f t="shared" si="34"/>
        <v>1.1514531313958249</v>
      </c>
    </row>
    <row r="104" spans="1:76" x14ac:dyDescent="0.2">
      <c r="B104" s="11" t="s">
        <v>44</v>
      </c>
      <c r="C104" s="12" t="s">
        <v>20</v>
      </c>
      <c r="D104" s="13"/>
      <c r="E104" s="13"/>
      <c r="F104" s="24">
        <v>394.221</v>
      </c>
      <c r="G104" s="24">
        <v>2.1999999999999999E-2</v>
      </c>
      <c r="H104" s="24">
        <v>456.12599999999998</v>
      </c>
      <c r="I104" s="24">
        <v>5.8999999999999997E-2</v>
      </c>
      <c r="J104" s="24">
        <v>584.54999999999995</v>
      </c>
      <c r="K104" s="24">
        <v>2.3E-2</v>
      </c>
      <c r="L104" s="13">
        <f t="shared" si="28"/>
        <v>1434.8969999999999</v>
      </c>
      <c r="M104" s="13">
        <f t="shared" si="28"/>
        <v>0.10399999999999998</v>
      </c>
      <c r="N104" s="13"/>
      <c r="O104" s="13"/>
      <c r="P104" s="14"/>
      <c r="Q104" s="14"/>
      <c r="R104" s="14"/>
      <c r="S104" s="14"/>
      <c r="T104" s="14"/>
      <c r="U104" s="14"/>
      <c r="V104" s="13">
        <f t="shared" si="35"/>
        <v>0</v>
      </c>
      <c r="W104" s="13">
        <f t="shared" si="35"/>
        <v>0</v>
      </c>
      <c r="X104" s="13"/>
      <c r="Y104" s="13"/>
      <c r="Z104" s="14">
        <v>32.31</v>
      </c>
      <c r="AA104" s="14"/>
      <c r="AB104" s="14">
        <v>39.502000000000002</v>
      </c>
      <c r="AC104" s="14"/>
      <c r="AD104" s="14">
        <v>75.814999999999998</v>
      </c>
      <c r="AE104" s="14"/>
      <c r="AF104" s="13">
        <f t="shared" si="29"/>
        <v>147.62700000000001</v>
      </c>
      <c r="AG104" s="13">
        <f t="shared" si="29"/>
        <v>0</v>
      </c>
      <c r="AH104" s="13"/>
      <c r="AI104" s="13"/>
      <c r="AJ104" s="14">
        <v>32.786999999999999</v>
      </c>
      <c r="AK104" s="14">
        <v>2.1999999999999999E-2</v>
      </c>
      <c r="AL104" s="14">
        <v>30.059000000000001</v>
      </c>
      <c r="AM104" s="14">
        <v>5.8999999999999997E-2</v>
      </c>
      <c r="AN104" s="14">
        <v>137.59200000000001</v>
      </c>
      <c r="AO104" s="14">
        <v>2.3E-2</v>
      </c>
      <c r="AP104" s="27">
        <f t="shared" si="30"/>
        <v>200.43800000000002</v>
      </c>
      <c r="AQ104" s="27">
        <f t="shared" si="30"/>
        <v>0.10399999999999998</v>
      </c>
      <c r="AR104" s="14"/>
      <c r="AS104" s="14"/>
      <c r="AT104" s="14"/>
      <c r="AU104" s="24">
        <v>41.19</v>
      </c>
      <c r="AV104" s="24">
        <v>66.709999999999994</v>
      </c>
      <c r="AW104" s="24">
        <v>2.4900000000000002</v>
      </c>
      <c r="AX104" s="24">
        <v>54.78</v>
      </c>
      <c r="AY104" s="24">
        <v>37.42</v>
      </c>
      <c r="AZ104" s="24">
        <v>2.4900000000000002</v>
      </c>
      <c r="BA104" s="24">
        <v>36.99</v>
      </c>
      <c r="BB104" s="24">
        <v>65.760000000000005</v>
      </c>
      <c r="BC104" s="24">
        <v>3.56</v>
      </c>
      <c r="BD104" s="13">
        <f t="shared" si="31"/>
        <v>132.96</v>
      </c>
      <c r="BE104" s="13">
        <f t="shared" si="31"/>
        <v>169.89</v>
      </c>
      <c r="BF104" s="13">
        <f t="shared" si="31"/>
        <v>8.5400000000000009</v>
      </c>
      <c r="BG104" s="14"/>
      <c r="BH104" s="14"/>
      <c r="BI104" s="24">
        <v>743.99</v>
      </c>
      <c r="BJ104" s="24">
        <v>-0.06</v>
      </c>
      <c r="BK104" s="24">
        <v>700.67</v>
      </c>
      <c r="BL104" s="24">
        <v>4.6100000000000003</v>
      </c>
      <c r="BM104" s="24">
        <v>652.16</v>
      </c>
      <c r="BN104" s="24">
        <v>0.86</v>
      </c>
      <c r="BO104" s="13">
        <f t="shared" si="32"/>
        <v>2096.8199999999997</v>
      </c>
      <c r="BP104" s="13">
        <f t="shared" si="32"/>
        <v>5.410000000000001</v>
      </c>
      <c r="BR104" s="3">
        <v>224.26</v>
      </c>
      <c r="BS104" s="3">
        <v>25.990000000000002</v>
      </c>
      <c r="BT104" s="3">
        <v>15.82</v>
      </c>
      <c r="BU104" s="25">
        <f t="shared" si="33"/>
        <v>45.32000000000005</v>
      </c>
      <c r="BV104" s="26">
        <f t="shared" si="34"/>
        <v>0.17033111587176325</v>
      </c>
    </row>
    <row r="105" spans="1:76" x14ac:dyDescent="0.2">
      <c r="B105" s="11" t="s">
        <v>45</v>
      </c>
      <c r="C105" s="12" t="s">
        <v>20</v>
      </c>
      <c r="D105" s="13"/>
      <c r="E105" s="13"/>
      <c r="F105" s="24">
        <v>7515.9859999999999</v>
      </c>
      <c r="G105" s="24">
        <v>32.341000000000001</v>
      </c>
      <c r="H105" s="24">
        <v>8932.4770000000008</v>
      </c>
      <c r="I105" s="24">
        <v>10.058</v>
      </c>
      <c r="J105" s="24">
        <v>9096.6020000000008</v>
      </c>
      <c r="K105" s="24">
        <v>19.95</v>
      </c>
      <c r="L105" s="13">
        <f t="shared" si="28"/>
        <v>25545.065000000002</v>
      </c>
      <c r="M105" s="13">
        <f t="shared" si="28"/>
        <v>62.349000000000004</v>
      </c>
      <c r="N105" s="13"/>
      <c r="O105" s="13"/>
      <c r="P105" s="14">
        <v>94.68</v>
      </c>
      <c r="Q105" s="14">
        <v>0.45</v>
      </c>
      <c r="R105" s="14">
        <v>91.787000000000006</v>
      </c>
      <c r="S105" s="14">
        <v>0.39</v>
      </c>
      <c r="T105" s="14">
        <v>111.621</v>
      </c>
      <c r="U105" s="14">
        <v>1.23</v>
      </c>
      <c r="V105" s="13">
        <f t="shared" si="35"/>
        <v>298.08800000000002</v>
      </c>
      <c r="W105" s="13">
        <f t="shared" si="35"/>
        <v>2.0700000000000003</v>
      </c>
      <c r="X105" s="13"/>
      <c r="Y105" s="13"/>
      <c r="Z105" s="14">
        <v>81.424999999999997</v>
      </c>
      <c r="AA105" s="14"/>
      <c r="AB105" s="14">
        <v>100.898</v>
      </c>
      <c r="AC105" s="14"/>
      <c r="AD105" s="14">
        <v>122.52</v>
      </c>
      <c r="AE105" s="14"/>
      <c r="AF105" s="13">
        <f t="shared" si="29"/>
        <v>304.84299999999996</v>
      </c>
      <c r="AG105" s="13">
        <f t="shared" si="29"/>
        <v>0</v>
      </c>
      <c r="AH105" s="13"/>
      <c r="AI105" s="13"/>
      <c r="AJ105" s="14">
        <v>114.815</v>
      </c>
      <c r="AK105" s="14">
        <v>8.484</v>
      </c>
      <c r="AL105" s="14">
        <v>155.37100000000001</v>
      </c>
      <c r="AM105" s="14">
        <v>6.0919999999999996</v>
      </c>
      <c r="AN105" s="14">
        <v>257.10700000000003</v>
      </c>
      <c r="AO105" s="14">
        <v>9.9049999999999994</v>
      </c>
      <c r="AP105" s="27">
        <f t="shared" si="30"/>
        <v>527.29300000000012</v>
      </c>
      <c r="AQ105" s="27">
        <f t="shared" si="30"/>
        <v>24.481000000000002</v>
      </c>
      <c r="AR105" s="14"/>
      <c r="AS105" s="14"/>
      <c r="AT105" s="14"/>
      <c r="AU105" s="24">
        <v>12.94</v>
      </c>
      <c r="AV105" s="24">
        <v>625.20000000000005</v>
      </c>
      <c r="AW105" s="24">
        <v>0.26</v>
      </c>
      <c r="AX105" s="24">
        <v>16.71</v>
      </c>
      <c r="AY105" s="24">
        <v>587.99</v>
      </c>
      <c r="AZ105" s="24">
        <v>0.26</v>
      </c>
      <c r="BA105" s="24">
        <v>18.71</v>
      </c>
      <c r="BB105" s="24">
        <v>666.37</v>
      </c>
      <c r="BC105" s="24">
        <v>0.17</v>
      </c>
      <c r="BD105" s="13">
        <f t="shared" si="31"/>
        <v>48.36</v>
      </c>
      <c r="BE105" s="13">
        <f t="shared" si="31"/>
        <v>1879.56</v>
      </c>
      <c r="BF105" s="13">
        <f t="shared" si="31"/>
        <v>0.69000000000000006</v>
      </c>
      <c r="BG105" s="14"/>
      <c r="BH105" s="14"/>
      <c r="BI105" s="24">
        <v>1757.61</v>
      </c>
      <c r="BJ105" s="24">
        <v>2.2799999999999998</v>
      </c>
      <c r="BK105" s="24">
        <v>1744.62</v>
      </c>
      <c r="BL105" s="24">
        <v>-1.43</v>
      </c>
      <c r="BM105" s="24">
        <v>1782.76</v>
      </c>
      <c r="BN105" s="24">
        <v>2</v>
      </c>
      <c r="BO105" s="13">
        <f t="shared" si="32"/>
        <v>5284.99</v>
      </c>
      <c r="BP105" s="13">
        <f t="shared" si="32"/>
        <v>2.8499999999999996</v>
      </c>
      <c r="BR105" s="3">
        <v>622.56999999999994</v>
      </c>
      <c r="BS105" s="3">
        <v>955.55</v>
      </c>
      <c r="BT105" s="3">
        <v>6.01</v>
      </c>
      <c r="BU105" s="25">
        <f t="shared" si="33"/>
        <v>344.48</v>
      </c>
      <c r="BV105" s="26">
        <f t="shared" si="34"/>
        <v>0.21745690063315515</v>
      </c>
    </row>
    <row r="106" spans="1:76" x14ac:dyDescent="0.2">
      <c r="B106" s="11" t="s">
        <v>46</v>
      </c>
      <c r="C106" s="12" t="s">
        <v>20</v>
      </c>
      <c r="D106" s="13"/>
      <c r="E106" s="13"/>
      <c r="F106" s="24">
        <v>983.22500000000002</v>
      </c>
      <c r="G106" s="24">
        <v>4.4930000000000003</v>
      </c>
      <c r="H106" s="24">
        <v>1172.9159999999999</v>
      </c>
      <c r="I106" s="24"/>
      <c r="J106" s="24">
        <v>1203.9159999999999</v>
      </c>
      <c r="K106" s="24"/>
      <c r="L106" s="13">
        <f t="shared" si="28"/>
        <v>3360.0569999999998</v>
      </c>
      <c r="M106" s="13">
        <f t="shared" si="28"/>
        <v>4.4930000000000003</v>
      </c>
      <c r="N106" s="13"/>
      <c r="O106" s="13"/>
      <c r="P106" s="14">
        <v>0.13300000000000001</v>
      </c>
      <c r="Q106" s="14"/>
      <c r="R106" s="14">
        <v>0.157</v>
      </c>
      <c r="S106" s="14"/>
      <c r="T106" s="14">
        <v>0.21299999999999999</v>
      </c>
      <c r="U106" s="14"/>
      <c r="V106" s="13">
        <f t="shared" si="35"/>
        <v>0.503</v>
      </c>
      <c r="W106" s="13">
        <f t="shared" si="35"/>
        <v>0</v>
      </c>
      <c r="X106" s="13"/>
      <c r="Y106" s="13"/>
      <c r="Z106" s="14">
        <v>21.67</v>
      </c>
      <c r="AA106" s="14">
        <v>1.264</v>
      </c>
      <c r="AB106" s="14">
        <v>29.422999999999998</v>
      </c>
      <c r="AC106" s="14"/>
      <c r="AD106" s="14">
        <v>39.744</v>
      </c>
      <c r="AE106" s="14"/>
      <c r="AF106" s="13">
        <f t="shared" si="29"/>
        <v>90.837000000000003</v>
      </c>
      <c r="AG106" s="13">
        <f t="shared" si="29"/>
        <v>1.264</v>
      </c>
      <c r="AH106" s="13"/>
      <c r="AI106" s="13"/>
      <c r="AJ106" s="14">
        <v>58.526000000000003</v>
      </c>
      <c r="AK106" s="14">
        <v>0.497</v>
      </c>
      <c r="AL106" s="14">
        <v>80.820999999999998</v>
      </c>
      <c r="AM106" s="14"/>
      <c r="AN106" s="14">
        <v>198.65100000000001</v>
      </c>
      <c r="AO106" s="14"/>
      <c r="AP106" s="27">
        <f t="shared" si="30"/>
        <v>337.99800000000005</v>
      </c>
      <c r="AQ106" s="27">
        <f t="shared" si="30"/>
        <v>0.497</v>
      </c>
      <c r="AR106" s="14"/>
      <c r="AS106" s="14"/>
      <c r="AT106" s="14"/>
      <c r="AU106" s="24">
        <v>27.64</v>
      </c>
      <c r="AV106" s="24">
        <v>32.04</v>
      </c>
      <c r="AW106" s="24">
        <v>0.13</v>
      </c>
      <c r="AX106" s="24">
        <v>19.23</v>
      </c>
      <c r="AY106" s="24">
        <v>66.069999999999993</v>
      </c>
      <c r="AZ106" s="24">
        <v>0.13</v>
      </c>
      <c r="BA106" s="24">
        <v>25.96</v>
      </c>
      <c r="BB106" s="24">
        <v>60.38</v>
      </c>
      <c r="BC106" s="24">
        <v>0.13</v>
      </c>
      <c r="BD106" s="13">
        <f t="shared" si="31"/>
        <v>72.830000000000013</v>
      </c>
      <c r="BE106" s="13">
        <f t="shared" si="31"/>
        <v>158.48999999999998</v>
      </c>
      <c r="BF106" s="13">
        <f t="shared" si="31"/>
        <v>0.39</v>
      </c>
      <c r="BG106" s="14"/>
      <c r="BH106" s="14"/>
      <c r="BI106" s="24">
        <v>1069.58</v>
      </c>
      <c r="BJ106" s="24">
        <v>-1.32</v>
      </c>
      <c r="BK106" s="24">
        <v>1094.4100000000001</v>
      </c>
      <c r="BL106" s="24">
        <v>-0.25</v>
      </c>
      <c r="BM106" s="24">
        <v>1047.79</v>
      </c>
      <c r="BN106" s="24">
        <v>-0.55000000000000004</v>
      </c>
      <c r="BO106" s="13">
        <f t="shared" si="32"/>
        <v>3211.7799999999997</v>
      </c>
      <c r="BP106" s="13">
        <f t="shared" si="32"/>
        <v>-2.12</v>
      </c>
      <c r="BR106" s="3">
        <v>105.38</v>
      </c>
      <c r="BS106" s="3">
        <v>75.56</v>
      </c>
      <c r="BT106" s="3">
        <v>0.54</v>
      </c>
      <c r="BU106" s="25">
        <f t="shared" si="33"/>
        <v>50.22999999999999</v>
      </c>
      <c r="BV106" s="26">
        <f t="shared" si="34"/>
        <v>0.27677981044743216</v>
      </c>
    </row>
    <row r="107" spans="1:76" x14ac:dyDescent="0.2">
      <c r="B107" s="11" t="s">
        <v>47</v>
      </c>
      <c r="C107" s="12" t="s">
        <v>20</v>
      </c>
      <c r="D107" s="13"/>
      <c r="E107" s="13"/>
      <c r="F107" s="24">
        <v>532.93700000000001</v>
      </c>
      <c r="G107" s="24"/>
      <c r="H107" s="24">
        <v>587.14300000000003</v>
      </c>
      <c r="I107" s="24"/>
      <c r="J107" s="24">
        <v>655.053</v>
      </c>
      <c r="K107" s="24"/>
      <c r="L107" s="13">
        <f t="shared" si="28"/>
        <v>1775.1329999999998</v>
      </c>
      <c r="M107" s="13">
        <f t="shared" si="28"/>
        <v>0</v>
      </c>
      <c r="N107" s="13"/>
      <c r="O107" s="13"/>
      <c r="P107" s="14"/>
      <c r="Q107" s="14"/>
      <c r="R107" s="14"/>
      <c r="S107" s="14"/>
      <c r="T107" s="14"/>
      <c r="U107" s="14"/>
      <c r="V107" s="13">
        <f t="shared" si="35"/>
        <v>0</v>
      </c>
      <c r="W107" s="13">
        <f t="shared" si="35"/>
        <v>0</v>
      </c>
      <c r="X107" s="13"/>
      <c r="Y107" s="13"/>
      <c r="Z107" s="14">
        <v>15.026</v>
      </c>
      <c r="AA107" s="14"/>
      <c r="AB107" s="14">
        <v>10.456</v>
      </c>
      <c r="AC107" s="14"/>
      <c r="AD107" s="14">
        <v>16.370999999999999</v>
      </c>
      <c r="AE107" s="14"/>
      <c r="AF107" s="13">
        <f t="shared" si="29"/>
        <v>41.852999999999994</v>
      </c>
      <c r="AG107" s="13">
        <f t="shared" si="29"/>
        <v>0</v>
      </c>
      <c r="AH107" s="13"/>
      <c r="AI107" s="13"/>
      <c r="AJ107" s="14">
        <v>33.347999999999999</v>
      </c>
      <c r="AK107" s="14"/>
      <c r="AL107" s="14">
        <v>41.685000000000002</v>
      </c>
      <c r="AM107" s="14"/>
      <c r="AN107" s="14">
        <v>116.809</v>
      </c>
      <c r="AO107" s="14"/>
      <c r="AP107" s="27">
        <f t="shared" si="30"/>
        <v>191.84199999999998</v>
      </c>
      <c r="AQ107" s="27">
        <f t="shared" si="30"/>
        <v>0</v>
      </c>
      <c r="AR107" s="14"/>
      <c r="AS107" s="14"/>
      <c r="AT107" s="14"/>
      <c r="AU107" s="24">
        <v>14.02</v>
      </c>
      <c r="AV107" s="24">
        <v>69.790000000000006</v>
      </c>
      <c r="AW107" s="24">
        <v>5.43</v>
      </c>
      <c r="AX107" s="24">
        <v>20.56</v>
      </c>
      <c r="AY107" s="24">
        <v>51.69</v>
      </c>
      <c r="AZ107" s="24">
        <v>5.28</v>
      </c>
      <c r="BA107" s="24">
        <v>22.52</v>
      </c>
      <c r="BB107" s="24">
        <v>54.44</v>
      </c>
      <c r="BC107" s="24">
        <v>5.08</v>
      </c>
      <c r="BD107" s="13">
        <f t="shared" si="31"/>
        <v>57.099999999999994</v>
      </c>
      <c r="BE107" s="13">
        <f t="shared" si="31"/>
        <v>175.92000000000002</v>
      </c>
      <c r="BF107" s="13">
        <f t="shared" si="31"/>
        <v>15.790000000000001</v>
      </c>
      <c r="BG107" s="14"/>
      <c r="BH107" s="14"/>
      <c r="BI107" s="24">
        <v>429.3</v>
      </c>
      <c r="BJ107" s="24">
        <v>0.35</v>
      </c>
      <c r="BK107" s="24">
        <v>437.46</v>
      </c>
      <c r="BL107" s="24">
        <v>0.35</v>
      </c>
      <c r="BM107" s="24">
        <v>427.19</v>
      </c>
      <c r="BN107" s="24">
        <v>0.08</v>
      </c>
      <c r="BO107" s="13">
        <f t="shared" si="32"/>
        <v>1293.95</v>
      </c>
      <c r="BP107" s="13">
        <f t="shared" si="32"/>
        <v>0.77999999999999992</v>
      </c>
      <c r="BR107" s="3">
        <v>174.13</v>
      </c>
      <c r="BS107" s="3">
        <v>15.809999999999999</v>
      </c>
      <c r="BT107" s="3">
        <v>0</v>
      </c>
      <c r="BU107" s="25">
        <f t="shared" si="33"/>
        <v>58.870000000000005</v>
      </c>
      <c r="BV107" s="26">
        <f t="shared" si="34"/>
        <v>0.30993998104664633</v>
      </c>
    </row>
    <row r="108" spans="1:76" x14ac:dyDescent="0.2">
      <c r="B108" s="11" t="s">
        <v>48</v>
      </c>
      <c r="C108" s="12" t="s">
        <v>20</v>
      </c>
      <c r="D108" s="13"/>
      <c r="E108" s="13"/>
      <c r="F108" s="24">
        <v>961.80399999999997</v>
      </c>
      <c r="G108" s="24">
        <v>1.5840000000000001</v>
      </c>
      <c r="H108" s="24">
        <v>1073.22</v>
      </c>
      <c r="I108" s="24">
        <v>2.7970000000000002</v>
      </c>
      <c r="J108" s="24">
        <v>1176.421</v>
      </c>
      <c r="K108" s="24">
        <v>3.2679999999999998</v>
      </c>
      <c r="L108" s="13">
        <f t="shared" si="28"/>
        <v>3211.4449999999997</v>
      </c>
      <c r="M108" s="13">
        <f t="shared" si="28"/>
        <v>7.649</v>
      </c>
      <c r="N108" s="13"/>
      <c r="O108" s="13"/>
      <c r="P108" s="14">
        <v>6.1319999999999997</v>
      </c>
      <c r="Q108" s="14"/>
      <c r="R108" s="14">
        <v>4.2949999999999999</v>
      </c>
      <c r="S108" s="14"/>
      <c r="T108" s="14">
        <v>5.84</v>
      </c>
      <c r="U108" s="14"/>
      <c r="V108" s="13">
        <f t="shared" si="35"/>
        <v>16.266999999999999</v>
      </c>
      <c r="W108" s="13">
        <f t="shared" si="35"/>
        <v>0</v>
      </c>
      <c r="X108" s="13"/>
      <c r="Y108" s="13"/>
      <c r="Z108" s="14">
        <v>52.295000000000002</v>
      </c>
      <c r="AA108" s="14"/>
      <c r="AB108" s="14">
        <v>68.146000000000001</v>
      </c>
      <c r="AC108" s="14">
        <v>0.26200000000000001</v>
      </c>
      <c r="AD108" s="14">
        <v>87.706999999999994</v>
      </c>
      <c r="AE108" s="14"/>
      <c r="AF108" s="13">
        <f t="shared" si="29"/>
        <v>208.148</v>
      </c>
      <c r="AG108" s="13">
        <f t="shared" si="29"/>
        <v>0.26200000000000001</v>
      </c>
      <c r="AH108" s="13"/>
      <c r="AI108" s="13"/>
      <c r="AJ108" s="14">
        <v>79.516000000000005</v>
      </c>
      <c r="AK108" s="14">
        <v>1.5840000000000001</v>
      </c>
      <c r="AL108" s="14">
        <v>100.953</v>
      </c>
      <c r="AM108" s="14">
        <v>2.5350000000000001</v>
      </c>
      <c r="AN108" s="14">
        <v>212.91</v>
      </c>
      <c r="AO108" s="14">
        <v>3.2679999999999998</v>
      </c>
      <c r="AP108" s="27">
        <f t="shared" si="30"/>
        <v>393.37900000000002</v>
      </c>
      <c r="AQ108" s="27">
        <f t="shared" si="30"/>
        <v>7.3869999999999996</v>
      </c>
      <c r="AR108" s="14"/>
      <c r="AS108" s="14"/>
      <c r="AT108" s="14"/>
      <c r="AU108" s="24">
        <v>29.52</v>
      </c>
      <c r="AV108" s="24">
        <v>142.75</v>
      </c>
      <c r="AW108" s="24">
        <v>0</v>
      </c>
      <c r="AX108" s="24">
        <v>34.19</v>
      </c>
      <c r="AY108" s="24">
        <v>97.77</v>
      </c>
      <c r="AZ108" s="24">
        <v>0</v>
      </c>
      <c r="BA108" s="24">
        <v>44.13</v>
      </c>
      <c r="BB108" s="24">
        <v>108.6</v>
      </c>
      <c r="BC108" s="24">
        <v>0</v>
      </c>
      <c r="BD108" s="13">
        <f t="shared" si="31"/>
        <v>107.84</v>
      </c>
      <c r="BE108" s="13">
        <f t="shared" si="31"/>
        <v>349.12</v>
      </c>
      <c r="BF108" s="13">
        <f t="shared" si="31"/>
        <v>0</v>
      </c>
      <c r="BG108" s="14"/>
      <c r="BH108" s="14"/>
      <c r="BI108" s="24">
        <v>1439.35</v>
      </c>
      <c r="BJ108" s="24">
        <v>-1.54</v>
      </c>
      <c r="BK108" s="24">
        <v>1297.79</v>
      </c>
      <c r="BL108" s="24">
        <v>-1.92</v>
      </c>
      <c r="BM108" s="24">
        <v>1342.7</v>
      </c>
      <c r="BN108" s="24">
        <v>0.26</v>
      </c>
      <c r="BO108" s="13">
        <f t="shared" si="32"/>
        <v>4079.84</v>
      </c>
      <c r="BP108" s="13">
        <f t="shared" si="32"/>
        <v>-3.2</v>
      </c>
      <c r="BR108" s="3">
        <v>271.55</v>
      </c>
      <c r="BS108" s="3">
        <v>161.91</v>
      </c>
      <c r="BT108" s="3">
        <v>4.2299999999999995</v>
      </c>
      <c r="BU108" s="25">
        <f t="shared" si="33"/>
        <v>19.269999999999982</v>
      </c>
      <c r="BV108" s="26">
        <f t="shared" si="34"/>
        <v>4.4026594164819806E-2</v>
      </c>
    </row>
    <row r="109" spans="1:76" x14ac:dyDescent="0.2">
      <c r="B109" s="11" t="s">
        <v>49</v>
      </c>
      <c r="C109" s="12" t="s">
        <v>20</v>
      </c>
      <c r="D109" s="13"/>
      <c r="E109" s="13"/>
      <c r="F109" s="24">
        <v>549.38400000000001</v>
      </c>
      <c r="G109" s="24">
        <v>0.377</v>
      </c>
      <c r="H109" s="24">
        <v>587.66899999999998</v>
      </c>
      <c r="I109" s="24">
        <v>0.45700000000000002</v>
      </c>
      <c r="J109" s="24">
        <v>671.20699999999999</v>
      </c>
      <c r="K109" s="24">
        <v>4.7240000000000002</v>
      </c>
      <c r="L109" s="13">
        <f t="shared" si="28"/>
        <v>1808.2599999999998</v>
      </c>
      <c r="M109" s="13">
        <f t="shared" si="28"/>
        <v>5.5579999999999998</v>
      </c>
      <c r="N109" s="13"/>
      <c r="O109" s="13"/>
      <c r="P109" s="14"/>
      <c r="Q109" s="14"/>
      <c r="R109" s="14"/>
      <c r="S109" s="14"/>
      <c r="T109" s="14"/>
      <c r="U109" s="14"/>
      <c r="V109" s="13">
        <f t="shared" si="35"/>
        <v>0</v>
      </c>
      <c r="W109" s="13">
        <f t="shared" si="35"/>
        <v>0</v>
      </c>
      <c r="X109" s="13"/>
      <c r="Y109" s="13"/>
      <c r="Z109" s="14">
        <v>29.413</v>
      </c>
      <c r="AA109" s="14"/>
      <c r="AB109" s="14">
        <v>39.216000000000001</v>
      </c>
      <c r="AC109" s="14"/>
      <c r="AD109" s="14">
        <v>54.350999999999999</v>
      </c>
      <c r="AE109" s="14"/>
      <c r="AF109" s="13">
        <f t="shared" si="29"/>
        <v>122.98</v>
      </c>
      <c r="AG109" s="13">
        <f t="shared" si="29"/>
        <v>0</v>
      </c>
      <c r="AH109" s="13"/>
      <c r="AI109" s="13"/>
      <c r="AJ109" s="14">
        <v>46.863</v>
      </c>
      <c r="AK109" s="14">
        <v>0.372</v>
      </c>
      <c r="AL109" s="14">
        <v>44.640999999999998</v>
      </c>
      <c r="AM109" s="14">
        <v>0.45200000000000001</v>
      </c>
      <c r="AN109" s="14">
        <v>99.376000000000005</v>
      </c>
      <c r="AO109" s="14">
        <v>4.6859999999999999</v>
      </c>
      <c r="AP109" s="27">
        <f t="shared" si="30"/>
        <v>190.88</v>
      </c>
      <c r="AQ109" s="27">
        <f t="shared" si="30"/>
        <v>5.51</v>
      </c>
      <c r="AR109" s="14"/>
      <c r="AS109" s="14"/>
      <c r="AT109" s="14"/>
      <c r="AU109" s="24">
        <v>23.52</v>
      </c>
      <c r="AV109" s="24">
        <v>126.25</v>
      </c>
      <c r="AW109" s="24">
        <v>0.26</v>
      </c>
      <c r="AX109" s="24">
        <v>66.08</v>
      </c>
      <c r="AY109" s="24">
        <v>92.02</v>
      </c>
      <c r="AZ109" s="24">
        <v>0.26</v>
      </c>
      <c r="BA109" s="24">
        <v>79.03</v>
      </c>
      <c r="BB109" s="24">
        <v>105.32</v>
      </c>
      <c r="BC109" s="24">
        <v>0.26</v>
      </c>
      <c r="BD109" s="13">
        <f t="shared" si="31"/>
        <v>168.63</v>
      </c>
      <c r="BE109" s="13">
        <f t="shared" si="31"/>
        <v>323.58999999999997</v>
      </c>
      <c r="BF109" s="13">
        <f t="shared" si="31"/>
        <v>0.78</v>
      </c>
      <c r="BG109" s="14"/>
      <c r="BH109" s="14"/>
      <c r="BI109" s="24">
        <v>593.57000000000005</v>
      </c>
      <c r="BJ109" s="24">
        <v>2.88</v>
      </c>
      <c r="BK109" s="24">
        <v>618.99</v>
      </c>
      <c r="BL109" s="24">
        <v>0.39</v>
      </c>
      <c r="BM109" s="24">
        <v>628.85</v>
      </c>
      <c r="BN109" s="24">
        <v>0.39</v>
      </c>
      <c r="BO109" s="13">
        <f t="shared" si="32"/>
        <v>1841.4099999999999</v>
      </c>
      <c r="BP109" s="13">
        <f t="shared" si="32"/>
        <v>3.66</v>
      </c>
      <c r="BR109" s="3">
        <v>431.01</v>
      </c>
      <c r="BS109" s="3">
        <v>45.699999999999996</v>
      </c>
      <c r="BT109" s="3">
        <v>0</v>
      </c>
      <c r="BU109" s="25">
        <f t="shared" si="33"/>
        <v>16.289999999999964</v>
      </c>
      <c r="BV109" s="26">
        <f t="shared" si="34"/>
        <v>3.4171718654947378E-2</v>
      </c>
    </row>
    <row r="110" spans="1:76" x14ac:dyDescent="0.2">
      <c r="A110" s="62" t="s">
        <v>50</v>
      </c>
      <c r="B110" s="62"/>
      <c r="C110" s="12" t="s">
        <v>20</v>
      </c>
      <c r="D110" s="17">
        <f t="shared" ref="D110:Y110" si="36">SUM(D80:D109)</f>
        <v>0</v>
      </c>
      <c r="E110" s="17">
        <f t="shared" si="36"/>
        <v>0</v>
      </c>
      <c r="F110" s="17">
        <f t="shared" si="36"/>
        <v>257763.34799999994</v>
      </c>
      <c r="G110" s="18">
        <f>SUMIF(G80:G109,"&gt;0")</f>
        <v>1434.5319999999972</v>
      </c>
      <c r="H110" s="17">
        <f t="shared" si="36"/>
        <v>264984.05199999997</v>
      </c>
      <c r="I110" s="18">
        <f>SUMIF(I80:I109,"&gt;0")</f>
        <v>1228.6760000000036</v>
      </c>
      <c r="J110" s="17">
        <f t="shared" si="36"/>
        <v>288350.87699999998</v>
      </c>
      <c r="K110" s="18">
        <f>SUMIF(K80:K109,"&gt;0")</f>
        <v>1899.507000000006</v>
      </c>
      <c r="L110" s="17">
        <f t="shared" si="36"/>
        <v>811098.277</v>
      </c>
      <c r="M110" s="18">
        <f>SUMIF(M80:M109,"&gt;0")</f>
        <v>4562.7150000000074</v>
      </c>
      <c r="N110" s="17">
        <f t="shared" si="36"/>
        <v>0</v>
      </c>
      <c r="O110" s="17">
        <f t="shared" si="36"/>
        <v>0</v>
      </c>
      <c r="P110" s="18">
        <f t="shared" ref="P110:U110" si="37">SUMIF(P80:P109,"&gt;0")</f>
        <v>7085.7119999999986</v>
      </c>
      <c r="Q110" s="18">
        <f t="shared" si="37"/>
        <v>35.073</v>
      </c>
      <c r="R110" s="18">
        <f t="shared" si="37"/>
        <v>7119.5449999999992</v>
      </c>
      <c r="S110" s="18">
        <f t="shared" si="37"/>
        <v>47.515999999999998</v>
      </c>
      <c r="T110" s="18">
        <f t="shared" si="37"/>
        <v>8277.8130000000001</v>
      </c>
      <c r="U110" s="18">
        <f t="shared" si="37"/>
        <v>37.136999999999993</v>
      </c>
      <c r="V110" s="17">
        <f>SUM(V80:V109)</f>
        <v>22483.07</v>
      </c>
      <c r="W110" s="18">
        <f>SUMIF(W80:W109,"&gt;0")</f>
        <v>119.726</v>
      </c>
      <c r="X110" s="17">
        <f t="shared" si="36"/>
        <v>0</v>
      </c>
      <c r="Y110" s="17">
        <f t="shared" si="36"/>
        <v>0</v>
      </c>
      <c r="Z110" s="17">
        <f t="shared" ref="Z110:BP110" si="38">SUM(Z80:Z109)</f>
        <v>5594.0439999999999</v>
      </c>
      <c r="AA110" s="18">
        <f>SUMIF(AA80:AA109,"&gt;0")</f>
        <v>25.008000000000003</v>
      </c>
      <c r="AB110" s="17">
        <f t="shared" si="38"/>
        <v>5687.8420000000015</v>
      </c>
      <c r="AC110" s="18">
        <f>SUMIF(AC80:AC109,"&gt;0")</f>
        <v>53.033000000000008</v>
      </c>
      <c r="AD110" s="17">
        <f t="shared" si="38"/>
        <v>6799.2179999999989</v>
      </c>
      <c r="AE110" s="18">
        <f>SUMIF(AE80:AE109,"&gt;0")</f>
        <v>16.898</v>
      </c>
      <c r="AF110" s="17">
        <f t="shared" si="38"/>
        <v>18081.103999999999</v>
      </c>
      <c r="AG110" s="18">
        <f>SUMIF(AG80:AG109,"&gt;0")</f>
        <v>94.938999999999993</v>
      </c>
      <c r="AH110" s="17">
        <f t="shared" si="38"/>
        <v>0</v>
      </c>
      <c r="AI110" s="17">
        <f t="shared" si="38"/>
        <v>0</v>
      </c>
      <c r="AJ110" s="17">
        <f t="shared" si="38"/>
        <v>4803.1019999999999</v>
      </c>
      <c r="AK110" s="18">
        <f t="shared" si="38"/>
        <v>295.47800000000012</v>
      </c>
      <c r="AL110" s="17">
        <f t="shared" si="38"/>
        <v>5362.4040000000014</v>
      </c>
      <c r="AM110" s="18">
        <f t="shared" si="38"/>
        <v>201.363</v>
      </c>
      <c r="AN110" s="17">
        <f t="shared" si="38"/>
        <v>10396.291999999999</v>
      </c>
      <c r="AO110" s="18">
        <f t="shared" si="38"/>
        <v>372.00099999999992</v>
      </c>
      <c r="AP110" s="17">
        <f>SUM(AP80:AP109)</f>
        <v>20561.798000000003</v>
      </c>
      <c r="AQ110" s="18">
        <f>SUMIF(AQ80:AQ109,"&gt;0")</f>
        <v>868.84199999999998</v>
      </c>
      <c r="AR110" s="17">
        <f t="shared" si="38"/>
        <v>0</v>
      </c>
      <c r="AS110" s="17">
        <f t="shared" si="38"/>
        <v>0</v>
      </c>
      <c r="AT110" s="17">
        <f t="shared" si="38"/>
        <v>0</v>
      </c>
      <c r="AU110" s="17">
        <f t="shared" si="38"/>
        <v>1100.8400000000001</v>
      </c>
      <c r="AV110" s="17">
        <f t="shared" si="38"/>
        <v>25543.780000000002</v>
      </c>
      <c r="AW110" s="18">
        <f t="shared" si="38"/>
        <v>900.06999999999982</v>
      </c>
      <c r="AX110" s="17">
        <f t="shared" si="38"/>
        <v>1227.3999999999999</v>
      </c>
      <c r="AY110" s="17">
        <f t="shared" si="38"/>
        <v>25337.65</v>
      </c>
      <c r="AZ110" s="18">
        <f t="shared" si="38"/>
        <v>880.86</v>
      </c>
      <c r="BA110" s="17">
        <f t="shared" si="38"/>
        <v>1440.4200000000003</v>
      </c>
      <c r="BB110" s="17">
        <f t="shared" si="38"/>
        <v>27034.86</v>
      </c>
      <c r="BC110" s="18">
        <f t="shared" si="38"/>
        <v>888.66999999999973</v>
      </c>
      <c r="BD110" s="17">
        <f t="shared" si="38"/>
        <v>3768.6600000000008</v>
      </c>
      <c r="BE110" s="17">
        <f t="shared" si="38"/>
        <v>77916.289999999964</v>
      </c>
      <c r="BF110" s="18">
        <f t="shared" si="38"/>
        <v>2669.6000000000004</v>
      </c>
      <c r="BG110" s="17">
        <f t="shared" si="38"/>
        <v>0</v>
      </c>
      <c r="BH110" s="17">
        <f t="shared" si="38"/>
        <v>0</v>
      </c>
      <c r="BI110" s="17">
        <f t="shared" si="38"/>
        <v>46580.099999999991</v>
      </c>
      <c r="BJ110" s="18">
        <f t="shared" si="38"/>
        <v>100.8</v>
      </c>
      <c r="BK110" s="17">
        <f t="shared" si="38"/>
        <v>44686.86</v>
      </c>
      <c r="BL110" s="18">
        <f t="shared" si="38"/>
        <v>69.179999999999993</v>
      </c>
      <c r="BM110" s="17">
        <f t="shared" si="38"/>
        <v>49837.820000000007</v>
      </c>
      <c r="BN110" s="18">
        <f t="shared" si="38"/>
        <v>94.9</v>
      </c>
      <c r="BO110" s="17">
        <f t="shared" si="38"/>
        <v>141104.78000000003</v>
      </c>
      <c r="BP110" s="18">
        <f t="shared" si="38"/>
        <v>264.88</v>
      </c>
      <c r="BR110" s="3">
        <f>SUM(BR80:BR109)</f>
        <v>96790.12</v>
      </c>
      <c r="BS110" s="3">
        <f>SUM(BS80:BS109)</f>
        <v>22278.460000000014</v>
      </c>
      <c r="BT110" s="3">
        <f>SUM(BT80:BT109)</f>
        <v>1455.3</v>
      </c>
      <c r="BU110" s="25">
        <f>SUM(BD110:BF110)-SUM(BR110:BT110)</f>
        <v>-36169.330000000045</v>
      </c>
      <c r="BV110" s="26">
        <f>BU110/SUM(BR110:BT110)</f>
        <v>-0.30010094265136533</v>
      </c>
      <c r="BW110" s="7">
        <f>SUM(BD110:BF110)*0.345</f>
        <v>29102.319749999988</v>
      </c>
      <c r="BX110" s="7">
        <f>BW110</f>
        <v>29102.319749999988</v>
      </c>
    </row>
    <row r="111" spans="1:76" x14ac:dyDescent="0.2">
      <c r="BF111" s="15"/>
      <c r="BP111" s="15">
        <f>BJ110+BL110+BN110</f>
        <v>264.88</v>
      </c>
    </row>
    <row r="112" spans="1:76" x14ac:dyDescent="0.2">
      <c r="B112" s="50" t="s">
        <v>63</v>
      </c>
      <c r="C112" s="50"/>
    </row>
    <row r="113" spans="1:74" x14ac:dyDescent="0.2">
      <c r="A113" s="63" t="s">
        <v>5</v>
      </c>
      <c r="B113" s="63" t="s">
        <v>6</v>
      </c>
      <c r="C113" s="63" t="s">
        <v>7</v>
      </c>
      <c r="D113" s="53" t="s">
        <v>8</v>
      </c>
      <c r="E113" s="54"/>
      <c r="F113" s="60" t="s">
        <v>81</v>
      </c>
      <c r="G113" s="60"/>
      <c r="H113" s="60"/>
      <c r="I113" s="60"/>
      <c r="J113" s="60"/>
      <c r="K113" s="60"/>
      <c r="L113" s="60"/>
      <c r="M113" s="60"/>
      <c r="N113" s="53" t="s">
        <v>8</v>
      </c>
      <c r="O113" s="54"/>
      <c r="P113" s="60" t="s">
        <v>81</v>
      </c>
      <c r="Q113" s="60"/>
      <c r="R113" s="60"/>
      <c r="S113" s="60"/>
      <c r="T113" s="60"/>
      <c r="U113" s="60"/>
      <c r="V113" s="60"/>
      <c r="W113" s="60"/>
      <c r="X113" s="53" t="s">
        <v>8</v>
      </c>
      <c r="Y113" s="54"/>
      <c r="Z113" s="60" t="s">
        <v>81</v>
      </c>
      <c r="AA113" s="60"/>
      <c r="AB113" s="60"/>
      <c r="AC113" s="60"/>
      <c r="AD113" s="60"/>
      <c r="AE113" s="60"/>
      <c r="AF113" s="60"/>
      <c r="AG113" s="60"/>
      <c r="AH113" s="53" t="s">
        <v>8</v>
      </c>
      <c r="AI113" s="54"/>
      <c r="AJ113" s="60" t="s">
        <v>81</v>
      </c>
      <c r="AK113" s="60"/>
      <c r="AL113" s="60"/>
      <c r="AM113" s="60"/>
      <c r="AN113" s="60"/>
      <c r="AO113" s="60"/>
      <c r="AP113" s="60"/>
      <c r="AQ113" s="60"/>
      <c r="AR113" s="53" t="s">
        <v>8</v>
      </c>
      <c r="AS113" s="74"/>
      <c r="AT113" s="54"/>
      <c r="AU113" s="60" t="s">
        <v>81</v>
      </c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53" t="s">
        <v>10</v>
      </c>
      <c r="BH113" s="54"/>
      <c r="BI113" s="60" t="s">
        <v>81</v>
      </c>
      <c r="BJ113" s="60"/>
      <c r="BK113" s="60"/>
      <c r="BL113" s="60"/>
      <c r="BM113" s="60"/>
      <c r="BN113" s="60"/>
      <c r="BO113" s="60"/>
      <c r="BP113" s="60"/>
    </row>
    <row r="114" spans="1:74" x14ac:dyDescent="0.2">
      <c r="A114" s="64"/>
      <c r="B114" s="64"/>
      <c r="C114" s="64"/>
      <c r="D114" s="53" t="s">
        <v>12</v>
      </c>
      <c r="E114" s="54"/>
      <c r="F114" s="60" t="s">
        <v>65</v>
      </c>
      <c r="G114" s="60"/>
      <c r="H114" s="60" t="s">
        <v>66</v>
      </c>
      <c r="I114" s="60"/>
      <c r="J114" s="60" t="s">
        <v>67</v>
      </c>
      <c r="K114" s="60"/>
      <c r="L114" s="60" t="s">
        <v>68</v>
      </c>
      <c r="M114" s="60"/>
      <c r="N114" s="53" t="s">
        <v>12</v>
      </c>
      <c r="O114" s="54"/>
      <c r="P114" s="60" t="s">
        <v>65</v>
      </c>
      <c r="Q114" s="60"/>
      <c r="R114" s="60" t="s">
        <v>66</v>
      </c>
      <c r="S114" s="60"/>
      <c r="T114" s="60" t="s">
        <v>67</v>
      </c>
      <c r="U114" s="60"/>
      <c r="V114" s="60" t="s">
        <v>68</v>
      </c>
      <c r="W114" s="60"/>
      <c r="X114" s="53" t="s">
        <v>12</v>
      </c>
      <c r="Y114" s="54"/>
      <c r="Z114" s="55" t="s">
        <v>65</v>
      </c>
      <c r="AA114" s="57"/>
      <c r="AB114" s="55" t="s">
        <v>66</v>
      </c>
      <c r="AC114" s="57"/>
      <c r="AD114" s="55" t="s">
        <v>67</v>
      </c>
      <c r="AE114" s="57"/>
      <c r="AF114" s="55" t="s">
        <v>68</v>
      </c>
      <c r="AG114" s="57"/>
      <c r="AH114" s="53" t="s">
        <v>12</v>
      </c>
      <c r="AI114" s="54"/>
      <c r="AJ114" s="60" t="s">
        <v>65</v>
      </c>
      <c r="AK114" s="60"/>
      <c r="AL114" s="60" t="s">
        <v>66</v>
      </c>
      <c r="AM114" s="60"/>
      <c r="AN114" s="60" t="s">
        <v>67</v>
      </c>
      <c r="AO114" s="60"/>
      <c r="AP114" s="60" t="s">
        <v>68</v>
      </c>
      <c r="AQ114" s="60"/>
      <c r="AR114" s="53" t="s">
        <v>12</v>
      </c>
      <c r="AS114" s="74"/>
      <c r="AT114" s="54"/>
      <c r="AU114" s="61" t="s">
        <v>65</v>
      </c>
      <c r="AV114" s="61"/>
      <c r="AW114" s="61"/>
      <c r="AX114" s="61" t="s">
        <v>66</v>
      </c>
      <c r="AY114" s="61"/>
      <c r="AZ114" s="61"/>
      <c r="BA114" s="61" t="s">
        <v>67</v>
      </c>
      <c r="BB114" s="61"/>
      <c r="BC114" s="61"/>
      <c r="BD114" s="61" t="s">
        <v>68</v>
      </c>
      <c r="BE114" s="61"/>
      <c r="BF114" s="61"/>
      <c r="BG114" s="53" t="s">
        <v>12</v>
      </c>
      <c r="BH114" s="54"/>
      <c r="BI114" s="60" t="s">
        <v>65</v>
      </c>
      <c r="BJ114" s="60"/>
      <c r="BK114" s="60" t="s">
        <v>66</v>
      </c>
      <c r="BL114" s="60"/>
      <c r="BM114" s="60" t="s">
        <v>67</v>
      </c>
      <c r="BN114" s="60"/>
      <c r="BO114" s="60" t="s">
        <v>68</v>
      </c>
      <c r="BP114" s="60"/>
    </row>
    <row r="115" spans="1:74" ht="144" customHeight="1" x14ac:dyDescent="0.2">
      <c r="A115" s="65"/>
      <c r="B115" s="65"/>
      <c r="C115" s="65"/>
      <c r="D115" s="8" t="s">
        <v>17</v>
      </c>
      <c r="E115" s="8" t="s">
        <v>18</v>
      </c>
      <c r="F115" s="8" t="s">
        <v>17</v>
      </c>
      <c r="G115" s="8" t="s">
        <v>18</v>
      </c>
      <c r="H115" s="8" t="s">
        <v>17</v>
      </c>
      <c r="I115" s="8" t="s">
        <v>18</v>
      </c>
      <c r="J115" s="8" t="s">
        <v>17</v>
      </c>
      <c r="K115" s="8" t="s">
        <v>18</v>
      </c>
      <c r="L115" s="8" t="s">
        <v>17</v>
      </c>
      <c r="M115" s="8" t="s">
        <v>18</v>
      </c>
      <c r="N115" s="8" t="s">
        <v>17</v>
      </c>
      <c r="O115" s="8" t="s">
        <v>18</v>
      </c>
      <c r="P115" s="8" t="s">
        <v>17</v>
      </c>
      <c r="Q115" s="8" t="s">
        <v>18</v>
      </c>
      <c r="R115" s="8" t="s">
        <v>17</v>
      </c>
      <c r="S115" s="8" t="s">
        <v>18</v>
      </c>
      <c r="T115" s="8" t="s">
        <v>17</v>
      </c>
      <c r="U115" s="8" t="s">
        <v>18</v>
      </c>
      <c r="V115" s="8" t="s">
        <v>17</v>
      </c>
      <c r="W115" s="8" t="s">
        <v>18</v>
      </c>
      <c r="X115" s="8" t="s">
        <v>17</v>
      </c>
      <c r="Y115" s="8" t="s">
        <v>18</v>
      </c>
      <c r="Z115" s="8" t="s">
        <v>17</v>
      </c>
      <c r="AA115" s="8" t="s">
        <v>18</v>
      </c>
      <c r="AB115" s="8" t="s">
        <v>17</v>
      </c>
      <c r="AC115" s="8" t="s">
        <v>18</v>
      </c>
      <c r="AD115" s="8" t="s">
        <v>17</v>
      </c>
      <c r="AE115" s="8" t="s">
        <v>18</v>
      </c>
      <c r="AF115" s="8" t="s">
        <v>17</v>
      </c>
      <c r="AG115" s="8" t="s">
        <v>18</v>
      </c>
      <c r="AH115" s="8" t="s">
        <v>17</v>
      </c>
      <c r="AI115" s="8" t="s">
        <v>18</v>
      </c>
      <c r="AJ115" s="8" t="s">
        <v>17</v>
      </c>
      <c r="AK115" s="8" t="s">
        <v>18</v>
      </c>
      <c r="AL115" s="8" t="s">
        <v>17</v>
      </c>
      <c r="AM115" s="8" t="s">
        <v>18</v>
      </c>
      <c r="AN115" s="8" t="s">
        <v>17</v>
      </c>
      <c r="AO115" s="8" t="s">
        <v>18</v>
      </c>
      <c r="AP115" s="8" t="s">
        <v>17</v>
      </c>
      <c r="AQ115" s="8" t="s">
        <v>18</v>
      </c>
      <c r="AR115" s="8" t="s">
        <v>79</v>
      </c>
      <c r="AS115" s="8" t="s">
        <v>80</v>
      </c>
      <c r="AT115" s="8" t="s">
        <v>18</v>
      </c>
      <c r="AU115" s="8" t="s">
        <v>79</v>
      </c>
      <c r="AV115" s="8" t="s">
        <v>80</v>
      </c>
      <c r="AW115" s="8" t="s">
        <v>18</v>
      </c>
      <c r="AX115" s="8" t="s">
        <v>79</v>
      </c>
      <c r="AY115" s="8" t="s">
        <v>80</v>
      </c>
      <c r="AZ115" s="8" t="s">
        <v>18</v>
      </c>
      <c r="BA115" s="8" t="s">
        <v>79</v>
      </c>
      <c r="BB115" s="8" t="s">
        <v>80</v>
      </c>
      <c r="BC115" s="8" t="s">
        <v>18</v>
      </c>
      <c r="BD115" s="8" t="s">
        <v>79</v>
      </c>
      <c r="BE115" s="8" t="s">
        <v>80</v>
      </c>
      <c r="BF115" s="8" t="s">
        <v>18</v>
      </c>
      <c r="BG115" s="8" t="s">
        <v>17</v>
      </c>
      <c r="BH115" s="8" t="s">
        <v>18</v>
      </c>
      <c r="BI115" s="8" t="s">
        <v>17</v>
      </c>
      <c r="BJ115" s="8" t="s">
        <v>18</v>
      </c>
      <c r="BK115" s="8" t="s">
        <v>17</v>
      </c>
      <c r="BL115" s="8" t="s">
        <v>18</v>
      </c>
      <c r="BM115" s="8" t="s">
        <v>17</v>
      </c>
      <c r="BN115" s="8" t="s">
        <v>18</v>
      </c>
      <c r="BO115" s="8" t="s">
        <v>17</v>
      </c>
      <c r="BP115" s="8" t="s">
        <v>18</v>
      </c>
    </row>
    <row r="116" spans="1:74" x14ac:dyDescent="0.2">
      <c r="B116" s="11" t="s">
        <v>19</v>
      </c>
      <c r="C116" s="12" t="s">
        <v>20</v>
      </c>
      <c r="D116" s="13"/>
      <c r="E116" s="13"/>
      <c r="F116" s="24">
        <v>1994.0119999999999</v>
      </c>
      <c r="G116" s="24"/>
      <c r="H116" s="24">
        <v>2429.8960000000002</v>
      </c>
      <c r="I116" s="24"/>
      <c r="J116" s="24">
        <v>2733.797</v>
      </c>
      <c r="K116" s="24">
        <v>3.5</v>
      </c>
      <c r="L116" s="13">
        <f t="shared" ref="L116:M145" si="39">IF(F116&lt;0,SUM(H116,J116),IF(H116&lt;0,SUM(F116,J116),IF(J116&lt;0,SUM(F116,H116),SUM(F116,H116,J116))))</f>
        <v>7157.7049999999999</v>
      </c>
      <c r="M116" s="13">
        <f t="shared" si="39"/>
        <v>3.5</v>
      </c>
      <c r="N116" s="13"/>
      <c r="O116" s="13"/>
      <c r="P116" s="24">
        <v>86.257000000000005</v>
      </c>
      <c r="Q116" s="24"/>
      <c r="R116" s="24">
        <v>97.394999999999996</v>
      </c>
      <c r="S116" s="24"/>
      <c r="T116" s="24">
        <v>105.90900000000001</v>
      </c>
      <c r="U116" s="24"/>
      <c r="V116" s="13">
        <f t="shared" ref="V116:W145" si="40">IF(P116&lt;0,SUM(R116,T116),IF(R116&lt;0,SUM(P116,T116),IF(T116&lt;0,SUM(P116,R116),SUM(P116,R116,T116))))</f>
        <v>289.56099999999998</v>
      </c>
      <c r="W116" s="13">
        <f t="shared" si="40"/>
        <v>0</v>
      </c>
      <c r="X116" s="13"/>
      <c r="Y116" s="13"/>
      <c r="Z116" s="24">
        <v>137.006</v>
      </c>
      <c r="AA116" s="24"/>
      <c r="AB116" s="24">
        <v>168.05699999999999</v>
      </c>
      <c r="AC116" s="24"/>
      <c r="AD116" s="24">
        <v>197.15799999999999</v>
      </c>
      <c r="AE116" s="24">
        <v>0.19700000000000001</v>
      </c>
      <c r="AF116" s="13">
        <f t="shared" ref="AF116:AG145" si="41">IF(Z116&lt;0,SUM(AB116,AD116),IF(AB116&lt;0,SUM(Z116,AD116),IF(AD116&lt;0,SUM(Z116,AB116),SUM(Z116,AB116,AD116))))</f>
        <v>502.221</v>
      </c>
      <c r="AG116" s="13">
        <f t="shared" si="41"/>
        <v>0.19700000000000001</v>
      </c>
      <c r="AH116" s="13"/>
      <c r="AI116" s="13"/>
      <c r="AJ116" s="24">
        <v>236.30500000000001</v>
      </c>
      <c r="AK116" s="24"/>
      <c r="AL116" s="24">
        <v>254.45500000000001</v>
      </c>
      <c r="AM116" s="24"/>
      <c r="AN116" s="24">
        <v>338.49799999999999</v>
      </c>
      <c r="AO116" s="24"/>
      <c r="AP116" s="27">
        <f t="shared" ref="AP116:AQ145" si="42">AJ116+AL116+AN116</f>
        <v>829.25800000000004</v>
      </c>
      <c r="AQ116" s="27">
        <f t="shared" si="42"/>
        <v>0</v>
      </c>
      <c r="AR116" s="14"/>
      <c r="AS116" s="14"/>
      <c r="AT116" s="14"/>
      <c r="AU116" s="24">
        <v>67.28</v>
      </c>
      <c r="AV116" s="24">
        <v>77.900000000000006</v>
      </c>
      <c r="AW116" s="24">
        <v>0</v>
      </c>
      <c r="AX116" s="24">
        <v>89.3</v>
      </c>
      <c r="AY116" s="24">
        <v>61.98</v>
      </c>
      <c r="AZ116" s="24">
        <v>0</v>
      </c>
      <c r="BA116" s="24">
        <v>88.89</v>
      </c>
      <c r="BB116" s="24">
        <v>57.63</v>
      </c>
      <c r="BC116" s="24">
        <v>0</v>
      </c>
      <c r="BD116" s="13">
        <f t="shared" ref="BD116:BF145" si="43">SUM(AU116,AX116,BA116)</f>
        <v>245.46999999999997</v>
      </c>
      <c r="BE116" s="13">
        <f t="shared" si="43"/>
        <v>197.51</v>
      </c>
      <c r="BF116" s="13">
        <f t="shared" si="43"/>
        <v>0</v>
      </c>
      <c r="BG116" s="14"/>
      <c r="BH116" s="14"/>
      <c r="BI116" s="24">
        <v>1160.94</v>
      </c>
      <c r="BJ116" s="24">
        <v>0.37</v>
      </c>
      <c r="BK116" s="24">
        <v>1305.29</v>
      </c>
      <c r="BL116" s="24">
        <v>0.37</v>
      </c>
      <c r="BM116" s="24">
        <v>1246.32</v>
      </c>
      <c r="BN116" s="24">
        <v>0.27</v>
      </c>
      <c r="BO116" s="13">
        <f t="shared" ref="BO116:BP145" si="44">BI116+BK116+BM116</f>
        <v>3712.55</v>
      </c>
      <c r="BP116" s="13">
        <f t="shared" si="44"/>
        <v>1.01</v>
      </c>
      <c r="BR116" s="3">
        <v>336.24</v>
      </c>
      <c r="BS116" s="3">
        <v>15.32</v>
      </c>
      <c r="BT116" s="3">
        <v>0.39</v>
      </c>
      <c r="BU116" s="25">
        <f t="shared" ref="BU116:BU145" si="45">SUM(BD116:BF116)-SUM(BR116:BT116)</f>
        <v>91.029999999999973</v>
      </c>
      <c r="BV116" s="26">
        <f t="shared" ref="BV116:BV145" si="46">BU116/SUM(BR116:BT116)</f>
        <v>0.25864469384855798</v>
      </c>
    </row>
    <row r="117" spans="1:74" x14ac:dyDescent="0.2">
      <c r="B117" s="11" t="s">
        <v>21</v>
      </c>
      <c r="C117" s="12" t="s">
        <v>20</v>
      </c>
      <c r="D117" s="13"/>
      <c r="E117" s="13"/>
      <c r="F117" s="24">
        <v>3472.74</v>
      </c>
      <c r="G117" s="24">
        <v>3.153</v>
      </c>
      <c r="H117" s="24">
        <v>3797.355</v>
      </c>
      <c r="I117" s="24">
        <v>3.0619999999999998</v>
      </c>
      <c r="J117" s="24">
        <v>4262.9620000000004</v>
      </c>
      <c r="K117" s="24">
        <v>3.5539999999999998</v>
      </c>
      <c r="L117" s="13">
        <f t="shared" si="39"/>
        <v>11533.057000000001</v>
      </c>
      <c r="M117" s="13">
        <f t="shared" si="39"/>
        <v>9.7690000000000001</v>
      </c>
      <c r="N117" s="13"/>
      <c r="O117" s="13"/>
      <c r="P117" s="24">
        <v>401.61099999999999</v>
      </c>
      <c r="Q117" s="24">
        <v>2.9020000000000001</v>
      </c>
      <c r="R117" s="24">
        <v>447.90800000000002</v>
      </c>
      <c r="S117" s="24">
        <v>2.8079999999999998</v>
      </c>
      <c r="T117" s="24">
        <v>490.30900000000003</v>
      </c>
      <c r="U117" s="24">
        <v>2.9020000000000001</v>
      </c>
      <c r="V117" s="13">
        <f t="shared" si="40"/>
        <v>1339.828</v>
      </c>
      <c r="W117" s="13">
        <f t="shared" si="40"/>
        <v>8.6120000000000001</v>
      </c>
      <c r="X117" s="13"/>
      <c r="Y117" s="13"/>
      <c r="Z117" s="24">
        <v>106.405</v>
      </c>
      <c r="AA117" s="24"/>
      <c r="AB117" s="24">
        <v>99.88</v>
      </c>
      <c r="AC117" s="24"/>
      <c r="AD117" s="24">
        <v>129.04499999999999</v>
      </c>
      <c r="AE117" s="24"/>
      <c r="AF117" s="13">
        <f t="shared" si="41"/>
        <v>335.33</v>
      </c>
      <c r="AG117" s="13">
        <f t="shared" si="41"/>
        <v>0</v>
      </c>
      <c r="AH117" s="13"/>
      <c r="AI117" s="13"/>
      <c r="AJ117" s="24">
        <v>350.55500000000001</v>
      </c>
      <c r="AK117" s="24">
        <v>0.06</v>
      </c>
      <c r="AL117" s="24">
        <v>383.84300000000002</v>
      </c>
      <c r="AM117" s="24">
        <v>6.5000000000000002E-2</v>
      </c>
      <c r="AN117" s="24">
        <v>456.43</v>
      </c>
      <c r="AO117" s="24">
        <v>4.3999999999999997E-2</v>
      </c>
      <c r="AP117" s="27">
        <f t="shared" si="42"/>
        <v>1190.828</v>
      </c>
      <c r="AQ117" s="27">
        <f t="shared" si="42"/>
        <v>0.16899999999999998</v>
      </c>
      <c r="AR117" s="14"/>
      <c r="AS117" s="14"/>
      <c r="AT117" s="14"/>
      <c r="AU117" s="24">
        <v>41.54</v>
      </c>
      <c r="AV117" s="24">
        <v>368.89</v>
      </c>
      <c r="AW117" s="24">
        <v>3.93</v>
      </c>
      <c r="AX117" s="24">
        <v>60.24</v>
      </c>
      <c r="AY117" s="24">
        <v>416.81</v>
      </c>
      <c r="AZ117" s="24">
        <v>2.8</v>
      </c>
      <c r="BA117" s="24">
        <v>58.34</v>
      </c>
      <c r="BB117" s="24">
        <v>373</v>
      </c>
      <c r="BC117" s="24">
        <v>3.43</v>
      </c>
      <c r="BD117" s="13">
        <f t="shared" si="43"/>
        <v>160.12</v>
      </c>
      <c r="BE117" s="13">
        <f t="shared" si="43"/>
        <v>1158.7</v>
      </c>
      <c r="BF117" s="13">
        <f t="shared" si="43"/>
        <v>10.16</v>
      </c>
      <c r="BG117" s="14"/>
      <c r="BH117" s="14"/>
      <c r="BI117" s="24">
        <v>1419.86</v>
      </c>
      <c r="BJ117" s="24">
        <v>0.56000000000000005</v>
      </c>
      <c r="BK117" s="24">
        <v>1565.5</v>
      </c>
      <c r="BL117" s="24">
        <v>0.16</v>
      </c>
      <c r="BM117" s="24">
        <v>1540.32</v>
      </c>
      <c r="BN117" s="24">
        <v>0.57999999999999996</v>
      </c>
      <c r="BO117" s="13">
        <f t="shared" si="44"/>
        <v>4525.6799999999994</v>
      </c>
      <c r="BP117" s="13">
        <f t="shared" si="44"/>
        <v>1.3</v>
      </c>
      <c r="BR117" s="3">
        <v>950.05</v>
      </c>
      <c r="BS117" s="3">
        <v>125.91</v>
      </c>
      <c r="BT117" s="3">
        <v>1.07</v>
      </c>
      <c r="BU117" s="25">
        <f t="shared" si="45"/>
        <v>251.95000000000027</v>
      </c>
      <c r="BV117" s="26">
        <f t="shared" si="46"/>
        <v>0.23393034548712691</v>
      </c>
    </row>
    <row r="118" spans="1:74" x14ac:dyDescent="0.2">
      <c r="B118" s="11" t="s">
        <v>22</v>
      </c>
      <c r="C118" s="12" t="s">
        <v>20</v>
      </c>
      <c r="D118" s="13"/>
      <c r="E118" s="13"/>
      <c r="F118" s="24">
        <v>1633.3579999999999</v>
      </c>
      <c r="G118" s="24">
        <v>0.88600000000000001</v>
      </c>
      <c r="H118" s="24">
        <v>1823.9929999999999</v>
      </c>
      <c r="I118" s="24">
        <v>0.498</v>
      </c>
      <c r="J118" s="24">
        <v>2107.2150000000001</v>
      </c>
      <c r="K118" s="24">
        <v>2.3879999999999999</v>
      </c>
      <c r="L118" s="13">
        <f t="shared" si="39"/>
        <v>5564.5659999999998</v>
      </c>
      <c r="M118" s="13">
        <f t="shared" si="39"/>
        <v>3.7719999999999998</v>
      </c>
      <c r="N118" s="13"/>
      <c r="O118" s="13"/>
      <c r="P118" s="24"/>
      <c r="Q118" s="24"/>
      <c r="R118" s="24"/>
      <c r="S118" s="24"/>
      <c r="T118" s="24"/>
      <c r="U118" s="24"/>
      <c r="V118" s="13">
        <f t="shared" si="40"/>
        <v>0</v>
      </c>
      <c r="W118" s="13">
        <f t="shared" si="40"/>
        <v>0</v>
      </c>
      <c r="X118" s="13"/>
      <c r="Y118" s="13"/>
      <c r="Z118" s="24">
        <v>41.42</v>
      </c>
      <c r="AA118" s="24"/>
      <c r="AB118" s="24">
        <v>36.691000000000003</v>
      </c>
      <c r="AC118" s="24">
        <v>0.38300000000000001</v>
      </c>
      <c r="AD118" s="24">
        <v>44.378999999999998</v>
      </c>
      <c r="AE118" s="24"/>
      <c r="AF118" s="13">
        <f t="shared" si="41"/>
        <v>122.49000000000001</v>
      </c>
      <c r="AG118" s="13">
        <f t="shared" si="41"/>
        <v>0.38300000000000001</v>
      </c>
      <c r="AH118" s="13"/>
      <c r="AI118" s="13"/>
      <c r="AJ118" s="24">
        <v>265.18299999999999</v>
      </c>
      <c r="AK118" s="24"/>
      <c r="AL118" s="24">
        <v>286.15800000000002</v>
      </c>
      <c r="AM118" s="24"/>
      <c r="AN118" s="24">
        <v>327.61900000000003</v>
      </c>
      <c r="AO118" s="24"/>
      <c r="AP118" s="27">
        <f t="shared" si="42"/>
        <v>878.96</v>
      </c>
      <c r="AQ118" s="27">
        <f t="shared" si="42"/>
        <v>0</v>
      </c>
      <c r="AR118" s="14"/>
      <c r="AS118" s="14"/>
      <c r="AT118" s="14"/>
      <c r="AU118" s="24">
        <v>44.83</v>
      </c>
      <c r="AV118" s="24">
        <v>75.81</v>
      </c>
      <c r="AW118" s="24">
        <v>0</v>
      </c>
      <c r="AX118" s="24">
        <v>38.81</v>
      </c>
      <c r="AY118" s="24">
        <v>97.84</v>
      </c>
      <c r="AZ118" s="24">
        <v>0</v>
      </c>
      <c r="BA118" s="24">
        <v>37.35</v>
      </c>
      <c r="BB118" s="24">
        <v>115.11</v>
      </c>
      <c r="BC118" s="24">
        <v>0.3</v>
      </c>
      <c r="BD118" s="13">
        <f t="shared" si="43"/>
        <v>120.99000000000001</v>
      </c>
      <c r="BE118" s="13">
        <f t="shared" si="43"/>
        <v>288.76</v>
      </c>
      <c r="BF118" s="13">
        <f t="shared" si="43"/>
        <v>0.3</v>
      </c>
      <c r="BG118" s="14"/>
      <c r="BH118" s="14"/>
      <c r="BI118" s="24">
        <v>1018.71</v>
      </c>
      <c r="BJ118" s="24">
        <v>-0.09</v>
      </c>
      <c r="BK118" s="24">
        <v>1105.04</v>
      </c>
      <c r="BL118" s="24">
        <v>0</v>
      </c>
      <c r="BM118" s="24">
        <v>1187.18</v>
      </c>
      <c r="BN118" s="24">
        <v>-0.62</v>
      </c>
      <c r="BO118" s="13">
        <f t="shared" si="44"/>
        <v>3310.9300000000003</v>
      </c>
      <c r="BP118" s="13">
        <f t="shared" si="44"/>
        <v>-0.71</v>
      </c>
      <c r="BR118" s="3">
        <v>266.70999999999998</v>
      </c>
      <c r="BS118" s="3">
        <v>68.489999999999995</v>
      </c>
      <c r="BT118" s="3">
        <v>0.81</v>
      </c>
      <c r="BU118" s="25">
        <f t="shared" si="45"/>
        <v>74.04000000000002</v>
      </c>
      <c r="BV118" s="26">
        <f t="shared" si="46"/>
        <v>0.22035058480402375</v>
      </c>
    </row>
    <row r="119" spans="1:74" x14ac:dyDescent="0.2">
      <c r="B119" s="11" t="s">
        <v>23</v>
      </c>
      <c r="C119" s="12" t="s">
        <v>20</v>
      </c>
      <c r="D119" s="13"/>
      <c r="E119" s="13"/>
      <c r="F119" s="24">
        <v>13457.852999999999</v>
      </c>
      <c r="G119" s="24">
        <v>4.3869999999999996</v>
      </c>
      <c r="H119" s="24">
        <v>14630.179</v>
      </c>
      <c r="I119" s="24">
        <v>20.335000000000001</v>
      </c>
      <c r="J119" s="24">
        <v>14863.353999999999</v>
      </c>
      <c r="K119" s="24">
        <v>52.2</v>
      </c>
      <c r="L119" s="13">
        <f t="shared" si="39"/>
        <v>42951.385999999999</v>
      </c>
      <c r="M119" s="13">
        <f t="shared" si="39"/>
        <v>76.921999999999997</v>
      </c>
      <c r="N119" s="13"/>
      <c r="O119" s="13"/>
      <c r="P119" s="24">
        <v>38.478000000000002</v>
      </c>
      <c r="Q119" s="24"/>
      <c r="R119" s="24">
        <v>37.776000000000003</v>
      </c>
      <c r="S119" s="24"/>
      <c r="T119" s="24">
        <v>72.665000000000006</v>
      </c>
      <c r="U119" s="24"/>
      <c r="V119" s="13">
        <f t="shared" si="40"/>
        <v>148.91900000000001</v>
      </c>
      <c r="W119" s="13">
        <f t="shared" si="40"/>
        <v>0</v>
      </c>
      <c r="X119" s="13"/>
      <c r="Y119" s="13"/>
      <c r="Z119" s="24">
        <v>18.68</v>
      </c>
      <c r="AA119" s="24">
        <v>1.9E-2</v>
      </c>
      <c r="AB119" s="24">
        <v>7.0090000000000003</v>
      </c>
      <c r="AC119" s="24">
        <v>1.7999999999999999E-2</v>
      </c>
      <c r="AD119" s="24">
        <v>6.9850000000000003</v>
      </c>
      <c r="AE119" s="24">
        <v>1.9E-2</v>
      </c>
      <c r="AF119" s="13">
        <f t="shared" si="41"/>
        <v>32.673999999999999</v>
      </c>
      <c r="AG119" s="13">
        <f t="shared" si="41"/>
        <v>5.5999999999999994E-2</v>
      </c>
      <c r="AH119" s="13"/>
      <c r="AI119" s="13"/>
      <c r="AJ119" s="24">
        <v>326.584</v>
      </c>
      <c r="AK119" s="24"/>
      <c r="AL119" s="24">
        <v>376.80799999999999</v>
      </c>
      <c r="AM119" s="24">
        <v>1.157</v>
      </c>
      <c r="AN119" s="24">
        <v>433.46600000000001</v>
      </c>
      <c r="AO119" s="24">
        <v>9.2999999999999999E-2</v>
      </c>
      <c r="AP119" s="27">
        <f t="shared" si="42"/>
        <v>1136.8580000000002</v>
      </c>
      <c r="AQ119" s="27">
        <f t="shared" si="42"/>
        <v>1.25</v>
      </c>
      <c r="AR119" s="14"/>
      <c r="AS119" s="14"/>
      <c r="AT119" s="14"/>
      <c r="AU119" s="24">
        <v>42.62</v>
      </c>
      <c r="AV119" s="24">
        <v>83.88</v>
      </c>
      <c r="AW119" s="24">
        <v>0.51</v>
      </c>
      <c r="AX119" s="24">
        <v>45.73</v>
      </c>
      <c r="AY119" s="24">
        <v>82.18</v>
      </c>
      <c r="AZ119" s="24">
        <v>0.48</v>
      </c>
      <c r="BA119" s="24">
        <v>19.71</v>
      </c>
      <c r="BB119" s="24">
        <v>98.06</v>
      </c>
      <c r="BC119" s="24">
        <v>0.34</v>
      </c>
      <c r="BD119" s="13">
        <f t="shared" si="43"/>
        <v>108.06</v>
      </c>
      <c r="BE119" s="13">
        <f t="shared" si="43"/>
        <v>264.12</v>
      </c>
      <c r="BF119" s="13">
        <f t="shared" si="43"/>
        <v>1.33</v>
      </c>
      <c r="BG119" s="14"/>
      <c r="BH119" s="14"/>
      <c r="BI119" s="24">
        <v>2021.7</v>
      </c>
      <c r="BJ119" s="24">
        <v>5.5</v>
      </c>
      <c r="BK119" s="24">
        <v>2283.14</v>
      </c>
      <c r="BL119" s="24">
        <v>0.55000000000000004</v>
      </c>
      <c r="BM119" s="24">
        <v>2562.5300000000002</v>
      </c>
      <c r="BN119" s="24">
        <v>-2.52</v>
      </c>
      <c r="BO119" s="13">
        <f t="shared" si="44"/>
        <v>6867.3700000000008</v>
      </c>
      <c r="BP119" s="13">
        <f t="shared" si="44"/>
        <v>3.53</v>
      </c>
      <c r="BR119" s="3">
        <v>274.67</v>
      </c>
      <c r="BS119" s="3">
        <v>52.400000000000006</v>
      </c>
      <c r="BT119" s="3">
        <v>0</v>
      </c>
      <c r="BU119" s="25">
        <f t="shared" si="45"/>
        <v>46.439999999999941</v>
      </c>
      <c r="BV119" s="26">
        <f t="shared" si="46"/>
        <v>0.14198795364906575</v>
      </c>
    </row>
    <row r="120" spans="1:74" x14ac:dyDescent="0.2">
      <c r="B120" s="16" t="s">
        <v>24</v>
      </c>
      <c r="C120" s="12" t="s">
        <v>20</v>
      </c>
      <c r="D120" s="13"/>
      <c r="E120" s="13"/>
      <c r="F120" s="24">
        <v>7715.6619999999966</v>
      </c>
      <c r="G120" s="24">
        <v>46.259999999994761</v>
      </c>
      <c r="H120" s="24">
        <v>8934.7739999999976</v>
      </c>
      <c r="I120" s="24">
        <v>167.36100000000442</v>
      </c>
      <c r="J120" s="24">
        <v>10166.18</v>
      </c>
      <c r="K120" s="24">
        <v>41.586000000002969</v>
      </c>
      <c r="L120" s="13">
        <f t="shared" si="39"/>
        <v>26816.615999999995</v>
      </c>
      <c r="M120" s="13">
        <f>IF(G120&lt;0,SUM(I120,K120),IF(I120&lt;0,SUM(G120,K120),IF(K120&lt;0,SUM(G120,I120),SUM(G120,I120,K120))))</f>
        <v>255.20700000000215</v>
      </c>
      <c r="N120" s="13"/>
      <c r="O120" s="13"/>
      <c r="P120" s="24">
        <v>78.272000000000006</v>
      </c>
      <c r="Q120" s="24">
        <v>1.9E-2</v>
      </c>
      <c r="R120" s="24">
        <v>81.212999999999994</v>
      </c>
      <c r="S120" s="24">
        <v>1.7999999999999999E-2</v>
      </c>
      <c r="T120" s="24">
        <v>67.399000000000001</v>
      </c>
      <c r="U120" s="24">
        <v>1.9E-2</v>
      </c>
      <c r="V120" s="13">
        <f t="shared" si="40"/>
        <v>226.88400000000001</v>
      </c>
      <c r="W120" s="13">
        <f t="shared" si="40"/>
        <v>5.5999999999999994E-2</v>
      </c>
      <c r="X120" s="13"/>
      <c r="Y120" s="13"/>
      <c r="Z120" s="24">
        <v>317.06799999999998</v>
      </c>
      <c r="AA120" s="24">
        <v>3.7999999999999999E-2</v>
      </c>
      <c r="AB120" s="24">
        <v>308.79399999999998</v>
      </c>
      <c r="AC120" s="24">
        <v>3.5999999999999997E-2</v>
      </c>
      <c r="AD120" s="24">
        <v>344.803</v>
      </c>
      <c r="AE120" s="24">
        <v>3.7999999999999999E-2</v>
      </c>
      <c r="AF120" s="13">
        <f t="shared" si="41"/>
        <v>970.66499999999996</v>
      </c>
      <c r="AG120" s="13">
        <f t="shared" si="41"/>
        <v>0.11199999999999999</v>
      </c>
      <c r="AH120" s="13"/>
      <c r="AI120" s="13"/>
      <c r="AJ120" s="24">
        <v>647.75300000000004</v>
      </c>
      <c r="AK120" s="24">
        <v>58.652999999999999</v>
      </c>
      <c r="AL120" s="24">
        <v>691.173</v>
      </c>
      <c r="AM120" s="24">
        <v>36.57</v>
      </c>
      <c r="AN120" s="24">
        <v>806.57399999999996</v>
      </c>
      <c r="AO120" s="24">
        <v>39.957000000000001</v>
      </c>
      <c r="AP120" s="27">
        <f t="shared" si="42"/>
        <v>2145.5</v>
      </c>
      <c r="AQ120" s="27">
        <f t="shared" si="42"/>
        <v>135.18</v>
      </c>
      <c r="AR120" s="14"/>
      <c r="AS120" s="14"/>
      <c r="AT120" s="14"/>
      <c r="AU120" s="24">
        <v>70.72</v>
      </c>
      <c r="AV120" s="24">
        <v>2909.1</v>
      </c>
      <c r="AW120" s="24">
        <v>93.85</v>
      </c>
      <c r="AX120" s="24">
        <v>84.15</v>
      </c>
      <c r="AY120" s="24">
        <v>3199.02</v>
      </c>
      <c r="AZ120" s="24">
        <v>95.3</v>
      </c>
      <c r="BA120" s="24">
        <v>58.31</v>
      </c>
      <c r="BB120" s="24">
        <v>3077.93</v>
      </c>
      <c r="BC120" s="24">
        <v>96.02</v>
      </c>
      <c r="BD120" s="13">
        <f t="shared" si="43"/>
        <v>213.18</v>
      </c>
      <c r="BE120" s="13">
        <f t="shared" si="43"/>
        <v>9186.0499999999993</v>
      </c>
      <c r="BF120" s="13">
        <f t="shared" si="43"/>
        <v>285.16999999999996</v>
      </c>
      <c r="BG120" s="14"/>
      <c r="BH120" s="14"/>
      <c r="BI120" s="24">
        <v>1903.74</v>
      </c>
      <c r="BJ120" s="24">
        <v>10.28</v>
      </c>
      <c r="BK120" s="24">
        <v>2268.31</v>
      </c>
      <c r="BL120" s="24">
        <v>11.26</v>
      </c>
      <c r="BM120" s="24">
        <v>2300.13</v>
      </c>
      <c r="BN120" s="24">
        <v>0.05</v>
      </c>
      <c r="BO120" s="13">
        <f t="shared" si="44"/>
        <v>6472.18</v>
      </c>
      <c r="BP120" s="13">
        <f t="shared" si="44"/>
        <v>21.59</v>
      </c>
      <c r="BR120" s="3">
        <v>10921.44</v>
      </c>
      <c r="BS120" s="3">
        <v>279.07</v>
      </c>
      <c r="BT120" s="3">
        <v>7.36</v>
      </c>
      <c r="BU120" s="25">
        <f t="shared" si="45"/>
        <v>-1523.4700000000012</v>
      </c>
      <c r="BV120" s="26">
        <f t="shared" si="46"/>
        <v>-0.1359285930332883</v>
      </c>
    </row>
    <row r="121" spans="1:74" x14ac:dyDescent="0.2">
      <c r="B121" s="16" t="s">
        <v>25</v>
      </c>
      <c r="C121" s="12" t="s">
        <v>20</v>
      </c>
      <c r="D121" s="13"/>
      <c r="E121" s="13"/>
      <c r="F121" s="24">
        <v>16197.522999999999</v>
      </c>
      <c r="G121" s="24">
        <v>84.934000000001106</v>
      </c>
      <c r="H121" s="24">
        <v>17672.172999999999</v>
      </c>
      <c r="I121" s="24">
        <v>90.828999999999724</v>
      </c>
      <c r="J121" s="24">
        <v>18247.537</v>
      </c>
      <c r="K121" s="24">
        <v>93.360000000000582</v>
      </c>
      <c r="L121" s="13">
        <f t="shared" si="39"/>
        <v>52117.232999999993</v>
      </c>
      <c r="M121" s="13">
        <f t="shared" si="39"/>
        <v>269.12300000000141</v>
      </c>
      <c r="N121" s="13"/>
      <c r="O121" s="13"/>
      <c r="P121" s="24">
        <v>234.49</v>
      </c>
      <c r="Q121" s="24">
        <v>0.218</v>
      </c>
      <c r="R121" s="24">
        <v>279.30099999999999</v>
      </c>
      <c r="S121" s="24">
        <v>0.309</v>
      </c>
      <c r="T121" s="24">
        <v>271.56</v>
      </c>
      <c r="U121" s="24">
        <v>0.31900000000000001</v>
      </c>
      <c r="V121" s="13">
        <f t="shared" si="40"/>
        <v>785.35099999999989</v>
      </c>
      <c r="W121" s="13">
        <f t="shared" si="40"/>
        <v>0.84600000000000009</v>
      </c>
      <c r="X121" s="13"/>
      <c r="Y121" s="13"/>
      <c r="Z121" s="24">
        <v>296.32900000000001</v>
      </c>
      <c r="AA121" s="24">
        <v>1.728</v>
      </c>
      <c r="AB121" s="24">
        <v>322.15800000000002</v>
      </c>
      <c r="AC121" s="24">
        <v>1.0880000000000001</v>
      </c>
      <c r="AD121" s="24">
        <v>367.29399999999998</v>
      </c>
      <c r="AE121" s="24">
        <v>0.11799999999999999</v>
      </c>
      <c r="AF121" s="13">
        <f t="shared" si="41"/>
        <v>985.78100000000006</v>
      </c>
      <c r="AG121" s="13">
        <f t="shared" si="41"/>
        <v>2.9339999999999997</v>
      </c>
      <c r="AH121" s="13"/>
      <c r="AI121" s="13"/>
      <c r="AJ121" s="24">
        <v>707.60299999999995</v>
      </c>
      <c r="AK121" s="24"/>
      <c r="AL121" s="24">
        <v>722.02200000000005</v>
      </c>
      <c r="AM121" s="24">
        <v>4.0000000000000001E-3</v>
      </c>
      <c r="AN121" s="24">
        <v>770.94600000000003</v>
      </c>
      <c r="AO121" s="24"/>
      <c r="AP121" s="27">
        <f t="shared" si="42"/>
        <v>2200.5709999999999</v>
      </c>
      <c r="AQ121" s="27">
        <f t="shared" si="42"/>
        <v>4.0000000000000001E-3</v>
      </c>
      <c r="AR121" s="14"/>
      <c r="AS121" s="14"/>
      <c r="AT121" s="14"/>
      <c r="AU121" s="24">
        <v>32.89</v>
      </c>
      <c r="AV121" s="24">
        <v>3873.52</v>
      </c>
      <c r="AW121" s="24">
        <v>173.7</v>
      </c>
      <c r="AX121" s="24">
        <v>44.77</v>
      </c>
      <c r="AY121" s="24">
        <v>4184.37</v>
      </c>
      <c r="AZ121" s="24">
        <v>141.16</v>
      </c>
      <c r="BA121" s="24">
        <v>66.37</v>
      </c>
      <c r="BB121" s="24">
        <v>3872.17</v>
      </c>
      <c r="BC121" s="24">
        <v>103.52</v>
      </c>
      <c r="BD121" s="13">
        <f t="shared" si="43"/>
        <v>144.03</v>
      </c>
      <c r="BE121" s="13">
        <f t="shared" si="43"/>
        <v>11930.06</v>
      </c>
      <c r="BF121" s="13">
        <f t="shared" si="43"/>
        <v>418.38</v>
      </c>
      <c r="BG121" s="14"/>
      <c r="BH121" s="14"/>
      <c r="BI121" s="24">
        <v>626.95000000000005</v>
      </c>
      <c r="BJ121" s="24">
        <v>0.28000000000000003</v>
      </c>
      <c r="BK121" s="24">
        <v>755.08</v>
      </c>
      <c r="BL121" s="24">
        <v>0.28000000000000003</v>
      </c>
      <c r="BM121" s="24">
        <v>867.96</v>
      </c>
      <c r="BN121" s="24">
        <v>0.28000000000000003</v>
      </c>
      <c r="BO121" s="13">
        <f t="shared" si="44"/>
        <v>2249.9900000000002</v>
      </c>
      <c r="BP121" s="13">
        <f t="shared" si="44"/>
        <v>0.84000000000000008</v>
      </c>
      <c r="BR121" s="3">
        <v>14898.39</v>
      </c>
      <c r="BS121" s="3">
        <v>249.45</v>
      </c>
      <c r="BT121" s="3">
        <v>6.81</v>
      </c>
      <c r="BU121" s="25">
        <f t="shared" si="45"/>
        <v>-2662.1800000000003</v>
      </c>
      <c r="BV121" s="26">
        <f t="shared" si="46"/>
        <v>-0.17566753438713534</v>
      </c>
    </row>
    <row r="122" spans="1:74" x14ac:dyDescent="0.2">
      <c r="B122" s="16" t="s">
        <v>26</v>
      </c>
      <c r="C122" s="12" t="s">
        <v>20</v>
      </c>
      <c r="D122" s="13"/>
      <c r="E122" s="13"/>
      <c r="F122" s="24">
        <v>193151.02999999997</v>
      </c>
      <c r="G122" s="24">
        <v>694.72499999999127</v>
      </c>
      <c r="H122" s="24">
        <v>207045.446</v>
      </c>
      <c r="I122" s="24">
        <v>646.91999999999825</v>
      </c>
      <c r="J122" s="24">
        <v>246472.65</v>
      </c>
      <c r="K122" s="24">
        <v>714.7670000000071</v>
      </c>
      <c r="L122" s="13">
        <f t="shared" si="39"/>
        <v>646669.12599999993</v>
      </c>
      <c r="M122" s="13">
        <f t="shared" si="39"/>
        <v>2056.4119999999966</v>
      </c>
      <c r="N122" s="13"/>
      <c r="O122" s="13"/>
      <c r="P122" s="24">
        <v>4392.4459999999999</v>
      </c>
      <c r="Q122" s="24">
        <v>37.234000000000002</v>
      </c>
      <c r="R122" s="24">
        <v>4842.857</v>
      </c>
      <c r="S122" s="24">
        <v>31.183</v>
      </c>
      <c r="T122" s="24">
        <v>5394.4520000000002</v>
      </c>
      <c r="U122" s="24">
        <v>30.946000000000002</v>
      </c>
      <c r="V122" s="13">
        <f t="shared" si="40"/>
        <v>14629.755000000001</v>
      </c>
      <c r="W122" s="13">
        <f t="shared" si="40"/>
        <v>99.363</v>
      </c>
      <c r="X122" s="13"/>
      <c r="Y122" s="13"/>
      <c r="Z122" s="24">
        <v>4372.6970000000001</v>
      </c>
      <c r="AA122" s="24">
        <v>6.4359999999999999</v>
      </c>
      <c r="AB122" s="24">
        <v>4824.5709999999999</v>
      </c>
      <c r="AC122" s="24">
        <v>22.663</v>
      </c>
      <c r="AD122" s="24">
        <v>5014.8620000000001</v>
      </c>
      <c r="AE122" s="24">
        <v>10.702999999999999</v>
      </c>
      <c r="AF122" s="13">
        <f t="shared" si="41"/>
        <v>14212.130000000001</v>
      </c>
      <c r="AG122" s="13">
        <f t="shared" si="41"/>
        <v>39.802</v>
      </c>
      <c r="AH122" s="13"/>
      <c r="AI122" s="13"/>
      <c r="AJ122" s="24">
        <v>2710.7280000000001</v>
      </c>
      <c r="AK122" s="24">
        <v>71.31</v>
      </c>
      <c r="AL122" s="24">
        <v>2963.9250000000002</v>
      </c>
      <c r="AM122" s="24">
        <v>75.462000000000003</v>
      </c>
      <c r="AN122" s="24">
        <v>3053.7759999999998</v>
      </c>
      <c r="AO122" s="24">
        <v>79.081999999999994</v>
      </c>
      <c r="AP122" s="27">
        <f t="shared" si="42"/>
        <v>8728.4290000000001</v>
      </c>
      <c r="AQ122" s="27">
        <f t="shared" si="42"/>
        <v>225.85399999999998</v>
      </c>
      <c r="AR122" s="14"/>
      <c r="AS122" s="14"/>
      <c r="AT122" s="14"/>
      <c r="AU122" s="24">
        <v>109.82</v>
      </c>
      <c r="AV122" s="24">
        <v>11251.72</v>
      </c>
      <c r="AW122" s="24">
        <v>416.96</v>
      </c>
      <c r="AX122" s="24">
        <v>35.159999999999997</v>
      </c>
      <c r="AY122" s="24">
        <v>11760.01</v>
      </c>
      <c r="AZ122" s="24">
        <v>401.85</v>
      </c>
      <c r="BA122" s="24">
        <v>52.97</v>
      </c>
      <c r="BB122" s="24">
        <v>11718.71</v>
      </c>
      <c r="BC122" s="24">
        <v>384.92</v>
      </c>
      <c r="BD122" s="13">
        <f t="shared" si="43"/>
        <v>197.95</v>
      </c>
      <c r="BE122" s="13">
        <f t="shared" si="43"/>
        <v>34730.44</v>
      </c>
      <c r="BF122" s="13">
        <f t="shared" si="43"/>
        <v>1203.73</v>
      </c>
      <c r="BG122" s="14"/>
      <c r="BH122" s="14"/>
      <c r="BI122" s="24">
        <v>7282.77</v>
      </c>
      <c r="BJ122" s="24">
        <v>18.36</v>
      </c>
      <c r="BK122" s="24">
        <v>8276.7099999999991</v>
      </c>
      <c r="BL122" s="24">
        <v>1.96</v>
      </c>
      <c r="BM122" s="24">
        <v>9819.1</v>
      </c>
      <c r="BN122" s="24">
        <v>-6.57</v>
      </c>
      <c r="BO122" s="13">
        <f t="shared" si="44"/>
        <v>25378.58</v>
      </c>
      <c r="BP122" s="13">
        <f t="shared" si="44"/>
        <v>13.75</v>
      </c>
      <c r="BR122" s="3">
        <v>58739.76</v>
      </c>
      <c r="BS122" s="3">
        <v>16866.97</v>
      </c>
      <c r="BT122" s="3">
        <v>1097.2</v>
      </c>
      <c r="BU122" s="25">
        <f t="shared" si="45"/>
        <v>-40571.810000000005</v>
      </c>
      <c r="BV122" s="26">
        <f t="shared" si="46"/>
        <v>-0.52894043369094645</v>
      </c>
    </row>
    <row r="123" spans="1:74" x14ac:dyDescent="0.2">
      <c r="B123" s="16" t="s">
        <v>27</v>
      </c>
      <c r="C123" s="12" t="s">
        <v>20</v>
      </c>
      <c r="D123" s="13"/>
      <c r="E123" s="13"/>
      <c r="F123" s="24">
        <v>4545.2650000000003</v>
      </c>
      <c r="G123" s="24">
        <v>180.58</v>
      </c>
      <c r="H123" s="24">
        <v>4537.7139999999999</v>
      </c>
      <c r="I123" s="24">
        <v>34.442</v>
      </c>
      <c r="J123" s="24">
        <v>4861.4319999999998</v>
      </c>
      <c r="K123" s="24">
        <v>205.40199999999999</v>
      </c>
      <c r="L123" s="13">
        <f t="shared" si="39"/>
        <v>13944.411</v>
      </c>
      <c r="M123" s="13">
        <f t="shared" si="39"/>
        <v>420.42399999999998</v>
      </c>
      <c r="N123" s="13"/>
      <c r="O123" s="13"/>
      <c r="P123" s="24">
        <v>34.514000000000003</v>
      </c>
      <c r="Q123" s="24">
        <v>0.109</v>
      </c>
      <c r="R123" s="24">
        <v>36.043999999999997</v>
      </c>
      <c r="S123" s="24">
        <v>0.109</v>
      </c>
      <c r="T123" s="24">
        <v>44.533999999999999</v>
      </c>
      <c r="U123" s="24">
        <v>0.109</v>
      </c>
      <c r="V123" s="13">
        <f t="shared" si="40"/>
        <v>115.09199999999998</v>
      </c>
      <c r="W123" s="13">
        <f t="shared" si="40"/>
        <v>0.32700000000000001</v>
      </c>
      <c r="X123" s="13"/>
      <c r="Y123" s="13"/>
      <c r="Z123" s="24">
        <v>187.029</v>
      </c>
      <c r="AA123" s="24"/>
      <c r="AB123" s="24">
        <v>194.125</v>
      </c>
      <c r="AC123" s="24"/>
      <c r="AD123" s="24">
        <v>203.52500000000001</v>
      </c>
      <c r="AE123" s="24"/>
      <c r="AF123" s="13">
        <f t="shared" si="41"/>
        <v>584.67899999999997</v>
      </c>
      <c r="AG123" s="13">
        <f t="shared" si="41"/>
        <v>0</v>
      </c>
      <c r="AH123" s="13"/>
      <c r="AI123" s="13"/>
      <c r="AJ123" s="24">
        <v>316.322</v>
      </c>
      <c r="AK123" s="24">
        <v>144.898</v>
      </c>
      <c r="AL123" s="24">
        <v>333.83800000000002</v>
      </c>
      <c r="AM123" s="24">
        <v>10.71</v>
      </c>
      <c r="AN123" s="24">
        <v>389.00200000000001</v>
      </c>
      <c r="AO123" s="24">
        <v>193.01300000000001</v>
      </c>
      <c r="AP123" s="27">
        <f t="shared" si="42"/>
        <v>1039.162</v>
      </c>
      <c r="AQ123" s="27">
        <f t="shared" si="42"/>
        <v>348.62099999999998</v>
      </c>
      <c r="AR123" s="14"/>
      <c r="AS123" s="14"/>
      <c r="AT123" s="14"/>
      <c r="AU123" s="24">
        <v>50.06</v>
      </c>
      <c r="AV123" s="24">
        <v>935.1</v>
      </c>
      <c r="AW123" s="24">
        <v>1.01</v>
      </c>
      <c r="AX123" s="24">
        <v>52.22</v>
      </c>
      <c r="AY123" s="24">
        <v>988.25</v>
      </c>
      <c r="AZ123" s="24">
        <v>2.93</v>
      </c>
      <c r="BA123" s="24">
        <v>49.65</v>
      </c>
      <c r="BB123" s="24">
        <v>950.36</v>
      </c>
      <c r="BC123" s="24">
        <v>2.68</v>
      </c>
      <c r="BD123" s="13">
        <f t="shared" si="43"/>
        <v>151.93</v>
      </c>
      <c r="BE123" s="13">
        <f t="shared" si="43"/>
        <v>2873.71</v>
      </c>
      <c r="BF123" s="13">
        <f t="shared" si="43"/>
        <v>6.620000000000001</v>
      </c>
      <c r="BG123" s="14"/>
      <c r="BH123" s="14"/>
      <c r="BI123" s="24">
        <v>1390.18</v>
      </c>
      <c r="BJ123" s="24">
        <v>0.19</v>
      </c>
      <c r="BK123" s="24">
        <v>1523.5</v>
      </c>
      <c r="BL123" s="24">
        <v>0.62</v>
      </c>
      <c r="BM123" s="24">
        <v>1511.22</v>
      </c>
      <c r="BN123" s="24">
        <v>1.84</v>
      </c>
      <c r="BO123" s="13">
        <f t="shared" si="44"/>
        <v>4424.9000000000005</v>
      </c>
      <c r="BP123" s="13">
        <f t="shared" si="44"/>
        <v>2.6500000000000004</v>
      </c>
      <c r="BR123" s="3">
        <v>399.65</v>
      </c>
      <c r="BS123" s="3">
        <v>414.42</v>
      </c>
      <c r="BT123" s="3">
        <v>3.53</v>
      </c>
      <c r="BU123" s="25">
        <f t="shared" si="45"/>
        <v>2214.66</v>
      </c>
      <c r="BV123" s="26">
        <f t="shared" si="46"/>
        <v>2.7087328767123289</v>
      </c>
    </row>
    <row r="124" spans="1:74" x14ac:dyDescent="0.2">
      <c r="B124" s="16" t="s">
        <v>28</v>
      </c>
      <c r="C124" s="12" t="s">
        <v>20</v>
      </c>
      <c r="D124" s="13"/>
      <c r="E124" s="13"/>
      <c r="F124" s="24">
        <v>9461.3289999999997</v>
      </c>
      <c r="G124" s="24">
        <v>175.71199999999999</v>
      </c>
      <c r="H124" s="24">
        <v>10001.734</v>
      </c>
      <c r="I124" s="24">
        <v>155.46100000000001</v>
      </c>
      <c r="J124" s="24">
        <v>10711.904</v>
      </c>
      <c r="K124" s="24">
        <v>201.59899999999999</v>
      </c>
      <c r="L124" s="13">
        <f t="shared" si="39"/>
        <v>30174.967000000004</v>
      </c>
      <c r="M124" s="13">
        <f t="shared" si="39"/>
        <v>532.77199999999993</v>
      </c>
      <c r="N124" s="13"/>
      <c r="O124" s="13"/>
      <c r="P124" s="24">
        <v>618.91999999999996</v>
      </c>
      <c r="Q124" s="24">
        <v>13.499000000000001</v>
      </c>
      <c r="R124" s="24">
        <v>676.202</v>
      </c>
      <c r="S124" s="24">
        <v>8.5999999999999993E-2</v>
      </c>
      <c r="T124" s="24">
        <v>702.43700000000001</v>
      </c>
      <c r="U124" s="24">
        <v>8.5999999999999993E-2</v>
      </c>
      <c r="V124" s="13">
        <f t="shared" si="40"/>
        <v>1997.5589999999997</v>
      </c>
      <c r="W124" s="13">
        <f t="shared" si="40"/>
        <v>13.671000000000001</v>
      </c>
      <c r="X124" s="13"/>
      <c r="Y124" s="13"/>
      <c r="Z124" s="24">
        <v>215.05600000000001</v>
      </c>
      <c r="AA124" s="24"/>
      <c r="AB124" s="24">
        <v>227.02</v>
      </c>
      <c r="AC124" s="24">
        <v>3.1539999999999999</v>
      </c>
      <c r="AD124" s="24">
        <v>242.244</v>
      </c>
      <c r="AE124" s="24">
        <v>2.0939999999999999</v>
      </c>
      <c r="AF124" s="13">
        <f t="shared" si="41"/>
        <v>684.32</v>
      </c>
      <c r="AG124" s="13">
        <f t="shared" si="41"/>
        <v>5.2479999999999993</v>
      </c>
      <c r="AH124" s="13"/>
      <c r="AI124" s="13"/>
      <c r="AJ124" s="24">
        <v>647.34199999999998</v>
      </c>
      <c r="AK124" s="24">
        <v>66.245999999999995</v>
      </c>
      <c r="AL124" s="24">
        <v>654.12599999999998</v>
      </c>
      <c r="AM124" s="24">
        <v>54.326000000000001</v>
      </c>
      <c r="AN124" s="24">
        <v>771.35400000000004</v>
      </c>
      <c r="AO124" s="24">
        <v>74.421000000000006</v>
      </c>
      <c r="AP124" s="27">
        <f t="shared" si="42"/>
        <v>2072.8220000000001</v>
      </c>
      <c r="AQ124" s="27">
        <f t="shared" si="42"/>
        <v>194.99299999999999</v>
      </c>
      <c r="AR124" s="14"/>
      <c r="AS124" s="14"/>
      <c r="AT124" s="14"/>
      <c r="AU124" s="24">
        <v>340.91</v>
      </c>
      <c r="AV124" s="24">
        <v>2705.55</v>
      </c>
      <c r="AW124" s="24">
        <v>221.91</v>
      </c>
      <c r="AX124" s="24">
        <v>413.32</v>
      </c>
      <c r="AY124" s="24">
        <v>2856.2</v>
      </c>
      <c r="AZ124" s="24">
        <v>225.82</v>
      </c>
      <c r="BA124" s="24">
        <v>505.96</v>
      </c>
      <c r="BB124" s="24">
        <v>2771.21</v>
      </c>
      <c r="BC124" s="24">
        <v>211.41</v>
      </c>
      <c r="BD124" s="13">
        <f t="shared" si="43"/>
        <v>1260.19</v>
      </c>
      <c r="BE124" s="13">
        <f t="shared" si="43"/>
        <v>8332.9599999999991</v>
      </c>
      <c r="BF124" s="13">
        <f t="shared" si="43"/>
        <v>659.14</v>
      </c>
      <c r="BG124" s="14"/>
      <c r="BH124" s="14"/>
      <c r="BI124" s="24">
        <v>2682.63</v>
      </c>
      <c r="BJ124" s="24">
        <v>2.96</v>
      </c>
      <c r="BK124" s="24">
        <v>3280.48</v>
      </c>
      <c r="BL124" s="24">
        <v>6.8</v>
      </c>
      <c r="BM124" s="24">
        <v>3557.15</v>
      </c>
      <c r="BN124" s="24">
        <v>3.02</v>
      </c>
      <c r="BO124" s="13">
        <f t="shared" si="44"/>
        <v>9520.26</v>
      </c>
      <c r="BP124" s="13">
        <f t="shared" si="44"/>
        <v>12.78</v>
      </c>
      <c r="BR124" s="3">
        <v>10067.77</v>
      </c>
      <c r="BS124" s="3">
        <v>1203.3800000000001</v>
      </c>
      <c r="BT124" s="3">
        <v>11.009999999999998</v>
      </c>
      <c r="BU124" s="25">
        <f t="shared" si="45"/>
        <v>-1029.8700000000026</v>
      </c>
      <c r="BV124" s="26">
        <f t="shared" si="46"/>
        <v>-9.1283052181497376E-2</v>
      </c>
    </row>
    <row r="125" spans="1:74" x14ac:dyDescent="0.2">
      <c r="B125" s="16" t="s">
        <v>29</v>
      </c>
      <c r="C125" s="12" t="s">
        <v>20</v>
      </c>
      <c r="D125" s="13"/>
      <c r="E125" s="13"/>
      <c r="F125" s="24">
        <v>2177.6060000000002</v>
      </c>
      <c r="G125" s="24">
        <v>0.29699999999999999</v>
      </c>
      <c r="H125" s="24">
        <v>2274.6819999999998</v>
      </c>
      <c r="I125" s="24">
        <v>1.573</v>
      </c>
      <c r="J125" s="24">
        <v>2596.06</v>
      </c>
      <c r="K125" s="24">
        <v>0.29699999999999999</v>
      </c>
      <c r="L125" s="13">
        <f t="shared" si="39"/>
        <v>7048.348</v>
      </c>
      <c r="M125" s="13">
        <f t="shared" si="39"/>
        <v>2.1669999999999998</v>
      </c>
      <c r="N125" s="13"/>
      <c r="O125" s="13"/>
      <c r="P125" s="24">
        <v>1.032</v>
      </c>
      <c r="Q125" s="24"/>
      <c r="R125" s="24">
        <v>0.90600000000000003</v>
      </c>
      <c r="S125" s="24"/>
      <c r="T125" s="24">
        <v>1.036</v>
      </c>
      <c r="U125" s="24"/>
      <c r="V125" s="13">
        <f t="shared" si="40"/>
        <v>2.9740000000000002</v>
      </c>
      <c r="W125" s="13">
        <f t="shared" si="40"/>
        <v>0</v>
      </c>
      <c r="X125" s="13"/>
      <c r="Y125" s="13"/>
      <c r="Z125" s="24">
        <v>0.72</v>
      </c>
      <c r="AA125" s="24"/>
      <c r="AB125" s="24">
        <v>0.751</v>
      </c>
      <c r="AC125" s="24"/>
      <c r="AD125" s="24">
        <v>1.42</v>
      </c>
      <c r="AE125" s="24"/>
      <c r="AF125" s="13">
        <f t="shared" si="41"/>
        <v>2.891</v>
      </c>
      <c r="AG125" s="13">
        <f t="shared" si="41"/>
        <v>0</v>
      </c>
      <c r="AH125" s="13"/>
      <c r="AI125" s="13"/>
      <c r="AJ125" s="24">
        <v>180.81700000000001</v>
      </c>
      <c r="AK125" s="24"/>
      <c r="AL125" s="24">
        <v>196.69900000000001</v>
      </c>
      <c r="AM125" s="24"/>
      <c r="AN125" s="24">
        <v>261.30200000000002</v>
      </c>
      <c r="AO125" s="24"/>
      <c r="AP125" s="27">
        <f t="shared" si="42"/>
        <v>638.81799999999998</v>
      </c>
      <c r="AQ125" s="27">
        <f t="shared" si="42"/>
        <v>0</v>
      </c>
      <c r="AR125" s="14"/>
      <c r="AS125" s="14"/>
      <c r="AT125" s="14"/>
      <c r="AU125" s="24">
        <v>53.58</v>
      </c>
      <c r="AV125" s="24">
        <v>199.26</v>
      </c>
      <c r="AW125" s="24">
        <v>9.3000000000000007</v>
      </c>
      <c r="AX125" s="24">
        <v>106.06</v>
      </c>
      <c r="AY125" s="24">
        <v>165.45</v>
      </c>
      <c r="AZ125" s="24">
        <v>-1.02</v>
      </c>
      <c r="BA125" s="24">
        <v>85.75</v>
      </c>
      <c r="BB125" s="24">
        <v>183.26</v>
      </c>
      <c r="BC125" s="24">
        <v>4.08</v>
      </c>
      <c r="BD125" s="13">
        <f t="shared" si="43"/>
        <v>245.39</v>
      </c>
      <c r="BE125" s="13">
        <f t="shared" si="43"/>
        <v>547.97</v>
      </c>
      <c r="BF125" s="13">
        <f t="shared" si="43"/>
        <v>12.360000000000001</v>
      </c>
      <c r="BG125" s="14"/>
      <c r="BH125" s="14"/>
      <c r="BI125" s="24">
        <v>1081.3399999999999</v>
      </c>
      <c r="BJ125" s="24">
        <v>1.31</v>
      </c>
      <c r="BK125" s="24">
        <v>1270.01</v>
      </c>
      <c r="BL125" s="24">
        <v>-3.01</v>
      </c>
      <c r="BM125" s="24">
        <v>1402.41</v>
      </c>
      <c r="BN125" s="24">
        <v>-3.64</v>
      </c>
      <c r="BO125" s="13">
        <f t="shared" si="44"/>
        <v>3753.76</v>
      </c>
      <c r="BP125" s="13">
        <f t="shared" si="44"/>
        <v>-5.34</v>
      </c>
      <c r="BR125" s="3">
        <v>723.49</v>
      </c>
      <c r="BS125" s="3">
        <v>122.94</v>
      </c>
      <c r="BT125" s="3">
        <v>16.899999999999999</v>
      </c>
      <c r="BU125" s="25">
        <f t="shared" si="45"/>
        <v>-57.610000000000014</v>
      </c>
      <c r="BV125" s="26">
        <f t="shared" si="46"/>
        <v>-6.6729987374468641E-2</v>
      </c>
    </row>
    <row r="126" spans="1:74" x14ac:dyDescent="0.2">
      <c r="B126" s="11" t="s">
        <v>30</v>
      </c>
      <c r="C126" s="12" t="s">
        <v>20</v>
      </c>
      <c r="D126" s="13"/>
      <c r="E126" s="13"/>
      <c r="F126" s="24">
        <v>546.77599999999995</v>
      </c>
      <c r="G126" s="24"/>
      <c r="H126" s="24">
        <v>706.99199999999996</v>
      </c>
      <c r="I126" s="24"/>
      <c r="J126" s="24">
        <v>797.28700000000003</v>
      </c>
      <c r="K126" s="24"/>
      <c r="L126" s="13">
        <f t="shared" si="39"/>
        <v>2051.0550000000003</v>
      </c>
      <c r="M126" s="13">
        <f t="shared" si="39"/>
        <v>0</v>
      </c>
      <c r="N126" s="13"/>
      <c r="O126" s="13"/>
      <c r="P126" s="24">
        <v>2.4079999999999999</v>
      </c>
      <c r="Q126" s="24"/>
      <c r="R126" s="24">
        <v>4.0469999999999997</v>
      </c>
      <c r="S126" s="24"/>
      <c r="T126" s="24">
        <v>3.843</v>
      </c>
      <c r="U126" s="24"/>
      <c r="V126" s="13">
        <f t="shared" si="40"/>
        <v>10.298</v>
      </c>
      <c r="W126" s="13">
        <f t="shared" si="40"/>
        <v>0</v>
      </c>
      <c r="X126" s="13"/>
      <c r="Y126" s="13"/>
      <c r="Z126" s="24">
        <v>40.023000000000003</v>
      </c>
      <c r="AA126" s="24"/>
      <c r="AB126" s="24">
        <v>43.29</v>
      </c>
      <c r="AC126" s="24"/>
      <c r="AD126" s="24">
        <v>37.073</v>
      </c>
      <c r="AE126" s="24"/>
      <c r="AF126" s="13">
        <f t="shared" si="41"/>
        <v>120.386</v>
      </c>
      <c r="AG126" s="13">
        <f t="shared" si="41"/>
        <v>0</v>
      </c>
      <c r="AH126" s="13"/>
      <c r="AI126" s="13"/>
      <c r="AJ126" s="24">
        <v>90.707999999999998</v>
      </c>
      <c r="AK126" s="24"/>
      <c r="AL126" s="24">
        <v>116.413</v>
      </c>
      <c r="AM126" s="24"/>
      <c r="AN126" s="24">
        <v>151.101</v>
      </c>
      <c r="AO126" s="24"/>
      <c r="AP126" s="27">
        <f t="shared" si="42"/>
        <v>358.22199999999998</v>
      </c>
      <c r="AQ126" s="27">
        <f t="shared" si="42"/>
        <v>0</v>
      </c>
      <c r="AR126" s="14"/>
      <c r="AS126" s="14"/>
      <c r="AT126" s="14"/>
      <c r="AU126" s="24">
        <v>8.52</v>
      </c>
      <c r="AV126" s="24">
        <v>33.68</v>
      </c>
      <c r="AW126" s="24">
        <v>0</v>
      </c>
      <c r="AX126" s="24">
        <v>21.08</v>
      </c>
      <c r="AY126" s="24">
        <v>25.26</v>
      </c>
      <c r="AZ126" s="24">
        <v>0</v>
      </c>
      <c r="BA126" s="24">
        <v>14.37</v>
      </c>
      <c r="BB126" s="24">
        <v>31.64</v>
      </c>
      <c r="BC126" s="24">
        <v>0</v>
      </c>
      <c r="BD126" s="13">
        <f t="shared" si="43"/>
        <v>43.97</v>
      </c>
      <c r="BE126" s="13">
        <f t="shared" si="43"/>
        <v>90.58</v>
      </c>
      <c r="BF126" s="13">
        <f t="shared" si="43"/>
        <v>0</v>
      </c>
      <c r="BG126" s="14"/>
      <c r="BH126" s="14"/>
      <c r="BI126" s="24">
        <v>613.04</v>
      </c>
      <c r="BJ126" s="24">
        <v>0</v>
      </c>
      <c r="BK126" s="24">
        <v>676.71</v>
      </c>
      <c r="BL126" s="24">
        <v>-1.58</v>
      </c>
      <c r="BM126" s="24">
        <v>618.35</v>
      </c>
      <c r="BN126" s="24">
        <v>0</v>
      </c>
      <c r="BO126" s="13">
        <f t="shared" si="44"/>
        <v>1908.1</v>
      </c>
      <c r="BP126" s="13">
        <f t="shared" si="44"/>
        <v>-1.58</v>
      </c>
      <c r="BR126" s="3">
        <v>106.75</v>
      </c>
      <c r="BS126" s="3">
        <v>18.420000000000002</v>
      </c>
      <c r="BT126" s="3">
        <v>1.02</v>
      </c>
      <c r="BU126" s="25">
        <f t="shared" si="45"/>
        <v>8.3600000000000136</v>
      </c>
      <c r="BV126" s="26">
        <f t="shared" si="46"/>
        <v>6.624930660115709E-2</v>
      </c>
    </row>
    <row r="127" spans="1:74" x14ac:dyDescent="0.2">
      <c r="B127" s="11" t="s">
        <v>31</v>
      </c>
      <c r="C127" s="12" t="s">
        <v>20</v>
      </c>
      <c r="D127" s="13"/>
      <c r="E127" s="13"/>
      <c r="F127" s="24">
        <v>4290.7070000000003</v>
      </c>
      <c r="G127" s="24">
        <v>1.21</v>
      </c>
      <c r="H127" s="24">
        <v>4781.5110000000004</v>
      </c>
      <c r="I127" s="24">
        <v>1.681</v>
      </c>
      <c r="J127" s="24">
        <v>5210.6379999999999</v>
      </c>
      <c r="K127" s="24">
        <v>1.085</v>
      </c>
      <c r="L127" s="13">
        <f t="shared" si="39"/>
        <v>14282.856</v>
      </c>
      <c r="M127" s="13">
        <f t="shared" si="39"/>
        <v>3.976</v>
      </c>
      <c r="N127" s="13"/>
      <c r="O127" s="13"/>
      <c r="P127" s="24">
        <v>2.9660000000000002</v>
      </c>
      <c r="Q127" s="24"/>
      <c r="R127" s="24">
        <v>4.7919999999999998</v>
      </c>
      <c r="S127" s="24"/>
      <c r="T127" s="24">
        <v>4.7949999999999999</v>
      </c>
      <c r="U127" s="24"/>
      <c r="V127" s="13">
        <f t="shared" si="40"/>
        <v>12.553000000000001</v>
      </c>
      <c r="W127" s="13">
        <f t="shared" si="40"/>
        <v>0</v>
      </c>
      <c r="X127" s="13"/>
      <c r="Y127" s="13"/>
      <c r="Z127" s="24">
        <v>40.338999999999999</v>
      </c>
      <c r="AA127" s="24"/>
      <c r="AB127" s="24">
        <v>48.618000000000002</v>
      </c>
      <c r="AC127" s="24"/>
      <c r="AD127" s="24">
        <v>74.344999999999999</v>
      </c>
      <c r="AE127" s="24"/>
      <c r="AF127" s="13">
        <f t="shared" si="41"/>
        <v>163.30199999999999</v>
      </c>
      <c r="AG127" s="13">
        <f t="shared" si="41"/>
        <v>0</v>
      </c>
      <c r="AH127" s="13"/>
      <c r="AI127" s="13"/>
      <c r="AJ127" s="24">
        <v>133.643</v>
      </c>
      <c r="AK127" s="24"/>
      <c r="AL127" s="24">
        <v>148.97300000000001</v>
      </c>
      <c r="AM127" s="24"/>
      <c r="AN127" s="24">
        <v>179.69</v>
      </c>
      <c r="AO127" s="24"/>
      <c r="AP127" s="27">
        <f t="shared" si="42"/>
        <v>462.30599999999998</v>
      </c>
      <c r="AQ127" s="27">
        <f t="shared" si="42"/>
        <v>0</v>
      </c>
      <c r="AR127" s="14"/>
      <c r="AS127" s="14"/>
      <c r="AT127" s="14"/>
      <c r="AU127" s="24">
        <v>0</v>
      </c>
      <c r="AV127" s="24">
        <v>50.74</v>
      </c>
      <c r="AW127" s="24">
        <v>0</v>
      </c>
      <c r="AX127" s="24">
        <v>0</v>
      </c>
      <c r="AY127" s="24">
        <v>52.89</v>
      </c>
      <c r="AZ127" s="24">
        <v>0</v>
      </c>
      <c r="BA127" s="24">
        <v>0</v>
      </c>
      <c r="BB127" s="24">
        <v>42.72</v>
      </c>
      <c r="BC127" s="24">
        <v>0</v>
      </c>
      <c r="BD127" s="13">
        <f t="shared" si="43"/>
        <v>0</v>
      </c>
      <c r="BE127" s="13">
        <f t="shared" si="43"/>
        <v>146.35</v>
      </c>
      <c r="BF127" s="13">
        <f t="shared" si="43"/>
        <v>0</v>
      </c>
      <c r="BG127" s="14"/>
      <c r="BH127" s="14"/>
      <c r="BI127" s="24">
        <v>707.19</v>
      </c>
      <c r="BJ127" s="24">
        <v>0.32</v>
      </c>
      <c r="BK127" s="24">
        <v>780.64</v>
      </c>
      <c r="BL127" s="24">
        <v>0</v>
      </c>
      <c r="BM127" s="24">
        <v>756.26</v>
      </c>
      <c r="BN127" s="24">
        <v>0</v>
      </c>
      <c r="BO127" s="13">
        <f t="shared" si="44"/>
        <v>2244.09</v>
      </c>
      <c r="BP127" s="13">
        <f t="shared" si="44"/>
        <v>0.32</v>
      </c>
      <c r="BR127" s="3">
        <v>0</v>
      </c>
      <c r="BS127" s="3">
        <v>114.9</v>
      </c>
      <c r="BT127" s="3">
        <v>1.1200000000000001</v>
      </c>
      <c r="BU127" s="25">
        <f t="shared" si="45"/>
        <v>30.329999999999984</v>
      </c>
      <c r="BV127" s="26">
        <f t="shared" si="46"/>
        <v>0.26142044475090487</v>
      </c>
    </row>
    <row r="128" spans="1:74" x14ac:dyDescent="0.2">
      <c r="B128" s="11" t="s">
        <v>32</v>
      </c>
      <c r="C128" s="12" t="s">
        <v>20</v>
      </c>
      <c r="D128" s="13"/>
      <c r="E128" s="13"/>
      <c r="F128" s="24">
        <v>9623.43</v>
      </c>
      <c r="G128" s="24">
        <v>104.67499999999973</v>
      </c>
      <c r="H128" s="24">
        <v>11490.574000000001</v>
      </c>
      <c r="I128" s="24">
        <v>120.76300000000003</v>
      </c>
      <c r="J128" s="24">
        <v>13505.464</v>
      </c>
      <c r="K128" s="24">
        <v>87.047000000000025</v>
      </c>
      <c r="L128" s="13">
        <f t="shared" si="39"/>
        <v>34619.468000000001</v>
      </c>
      <c r="M128" s="13">
        <f t="shared" si="39"/>
        <v>312.48499999999979</v>
      </c>
      <c r="N128" s="13"/>
      <c r="O128" s="13"/>
      <c r="P128" s="24">
        <v>131.08000000000001</v>
      </c>
      <c r="Q128" s="24"/>
      <c r="R128" s="24">
        <v>103.116</v>
      </c>
      <c r="S128" s="24"/>
      <c r="T128" s="24">
        <v>140.792</v>
      </c>
      <c r="U128" s="24"/>
      <c r="V128" s="13">
        <f t="shared" si="40"/>
        <v>374.98800000000006</v>
      </c>
      <c r="W128" s="13">
        <f t="shared" si="40"/>
        <v>0</v>
      </c>
      <c r="X128" s="13"/>
      <c r="Y128" s="13"/>
      <c r="Z128" s="24">
        <v>117.661</v>
      </c>
      <c r="AA128" s="24"/>
      <c r="AB128" s="24">
        <v>131.32499999999999</v>
      </c>
      <c r="AC128" s="24"/>
      <c r="AD128" s="24">
        <v>181.23500000000001</v>
      </c>
      <c r="AE128" s="24">
        <v>5.0000000000000001E-3</v>
      </c>
      <c r="AF128" s="13">
        <f t="shared" si="41"/>
        <v>430.221</v>
      </c>
      <c r="AG128" s="13">
        <f t="shared" si="41"/>
        <v>5.0000000000000001E-3</v>
      </c>
      <c r="AH128" s="13"/>
      <c r="AI128" s="13"/>
      <c r="AJ128" s="24">
        <v>983.58500000000004</v>
      </c>
      <c r="AK128" s="24">
        <v>29.803999999999998</v>
      </c>
      <c r="AL128" s="24">
        <v>870.43200000000002</v>
      </c>
      <c r="AM128" s="24">
        <v>33.624000000000002</v>
      </c>
      <c r="AN128" s="24">
        <v>1200.492</v>
      </c>
      <c r="AO128" s="24">
        <v>26.759</v>
      </c>
      <c r="AP128" s="27">
        <f t="shared" si="42"/>
        <v>3054.509</v>
      </c>
      <c r="AQ128" s="27">
        <f t="shared" si="42"/>
        <v>90.186999999999998</v>
      </c>
      <c r="AR128" s="14"/>
      <c r="AS128" s="14"/>
      <c r="AT128" s="14"/>
      <c r="AU128" s="24">
        <v>245.1</v>
      </c>
      <c r="AV128" s="24">
        <v>821.13</v>
      </c>
      <c r="AW128" s="24">
        <v>7.18</v>
      </c>
      <c r="AX128" s="24">
        <v>86.16</v>
      </c>
      <c r="AY128" s="24">
        <v>807.47</v>
      </c>
      <c r="AZ128" s="24">
        <v>5.3</v>
      </c>
      <c r="BA128" s="24">
        <v>94.75</v>
      </c>
      <c r="BB128" s="24">
        <v>853.54</v>
      </c>
      <c r="BC128" s="24">
        <v>5.87</v>
      </c>
      <c r="BD128" s="13">
        <f t="shared" si="43"/>
        <v>426.01</v>
      </c>
      <c r="BE128" s="13">
        <f t="shared" si="43"/>
        <v>2482.14</v>
      </c>
      <c r="BF128" s="13">
        <f t="shared" si="43"/>
        <v>18.350000000000001</v>
      </c>
      <c r="BG128" s="14"/>
      <c r="BH128" s="14"/>
      <c r="BI128" s="24">
        <v>12820.13</v>
      </c>
      <c r="BJ128" s="24">
        <v>32.909999999999997</v>
      </c>
      <c r="BK128" s="24">
        <v>16769.41</v>
      </c>
      <c r="BL128" s="24">
        <v>10.07</v>
      </c>
      <c r="BM128" s="24">
        <v>20616.18</v>
      </c>
      <c r="BN128" s="24">
        <v>53.2</v>
      </c>
      <c r="BO128" s="13">
        <f t="shared" si="44"/>
        <v>50205.72</v>
      </c>
      <c r="BP128" s="13">
        <f t="shared" si="44"/>
        <v>96.18</v>
      </c>
      <c r="BR128" s="3">
        <v>1932.38</v>
      </c>
      <c r="BS128" s="3">
        <v>766.09</v>
      </c>
      <c r="BT128" s="3">
        <v>21.799999999999997</v>
      </c>
      <c r="BU128" s="25">
        <f t="shared" si="45"/>
        <v>206.22999999999911</v>
      </c>
      <c r="BV128" s="26">
        <f t="shared" si="46"/>
        <v>7.5812327452789277E-2</v>
      </c>
    </row>
    <row r="129" spans="2:74" x14ac:dyDescent="0.2">
      <c r="B129" s="11" t="s">
        <v>33</v>
      </c>
      <c r="C129" s="12" t="s">
        <v>20</v>
      </c>
      <c r="D129" s="13"/>
      <c r="E129" s="13"/>
      <c r="F129" s="24">
        <v>2961.3540000000003</v>
      </c>
      <c r="G129" s="24">
        <v>4.0869999999999997</v>
      </c>
      <c r="H129" s="24">
        <v>3393.998</v>
      </c>
      <c r="I129" s="24">
        <v>3.202</v>
      </c>
      <c r="J129" s="24">
        <v>3577.8130000000001</v>
      </c>
      <c r="K129" s="24">
        <v>158.06299999999999</v>
      </c>
      <c r="L129" s="13">
        <f t="shared" si="39"/>
        <v>9933.1650000000009</v>
      </c>
      <c r="M129" s="13">
        <f>IF(G129&lt;0,SUM(I129,K129),IF(I129&lt;0,SUM(G129,K129),IF(K129&lt;0,SUM(G129,I129),SUM(G129,I129,K129))))</f>
        <v>165.35199999999998</v>
      </c>
      <c r="N129" s="13"/>
      <c r="O129" s="13"/>
      <c r="P129" s="24">
        <v>16.225000000000001</v>
      </c>
      <c r="Q129" s="24"/>
      <c r="R129" s="24">
        <v>17.445</v>
      </c>
      <c r="S129" s="24"/>
      <c r="T129" s="24">
        <v>18.199000000000002</v>
      </c>
      <c r="U129" s="24"/>
      <c r="V129" s="13">
        <f t="shared" si="40"/>
        <v>51.869</v>
      </c>
      <c r="W129" s="13">
        <f t="shared" si="40"/>
        <v>0</v>
      </c>
      <c r="X129" s="13"/>
      <c r="Y129" s="13"/>
      <c r="Z129" s="24">
        <v>181.87</v>
      </c>
      <c r="AA129" s="24"/>
      <c r="AB129" s="24">
        <v>212.036</v>
      </c>
      <c r="AC129" s="24"/>
      <c r="AD129" s="24">
        <v>229.68299999999999</v>
      </c>
      <c r="AE129" s="24">
        <v>6.0999999999999999E-2</v>
      </c>
      <c r="AF129" s="13">
        <f t="shared" si="41"/>
        <v>623.58899999999994</v>
      </c>
      <c r="AG129" s="13">
        <f t="shared" si="41"/>
        <v>6.0999999999999999E-2</v>
      </c>
      <c r="AH129" s="13"/>
      <c r="AI129" s="13"/>
      <c r="AJ129" s="24">
        <v>314.90100000000001</v>
      </c>
      <c r="AK129" s="24">
        <v>2.4209999999999998</v>
      </c>
      <c r="AL129" s="24">
        <v>384.17500000000001</v>
      </c>
      <c r="AM129" s="24">
        <v>2.1259999999999999</v>
      </c>
      <c r="AN129" s="24">
        <v>437.887</v>
      </c>
      <c r="AO129" s="24">
        <v>2.6040000000000001</v>
      </c>
      <c r="AP129" s="27">
        <f t="shared" si="42"/>
        <v>1136.963</v>
      </c>
      <c r="AQ129" s="27">
        <f t="shared" si="42"/>
        <v>7.1509999999999998</v>
      </c>
      <c r="AR129" s="14"/>
      <c r="AS129" s="14"/>
      <c r="AT129" s="14"/>
      <c r="AU129" s="24">
        <v>29.58</v>
      </c>
      <c r="AV129" s="24">
        <v>434.92</v>
      </c>
      <c r="AW129" s="24">
        <v>1.45</v>
      </c>
      <c r="AX129" s="24">
        <v>32.92</v>
      </c>
      <c r="AY129" s="24">
        <v>489.29</v>
      </c>
      <c r="AZ129" s="24">
        <v>1.1399999999999999</v>
      </c>
      <c r="BA129" s="24">
        <v>34.46</v>
      </c>
      <c r="BB129" s="24">
        <v>473.64</v>
      </c>
      <c r="BC129" s="24">
        <v>1.1100000000000001</v>
      </c>
      <c r="BD129" s="13">
        <f t="shared" si="43"/>
        <v>96.960000000000008</v>
      </c>
      <c r="BE129" s="13">
        <f t="shared" si="43"/>
        <v>1397.85</v>
      </c>
      <c r="BF129" s="13">
        <f t="shared" si="43"/>
        <v>3.7</v>
      </c>
      <c r="BG129" s="14"/>
      <c r="BH129" s="14"/>
      <c r="BI129" s="24">
        <v>2124.52</v>
      </c>
      <c r="BJ129" s="24">
        <v>15.59</v>
      </c>
      <c r="BK129" s="24">
        <v>2375.15</v>
      </c>
      <c r="BL129" s="24">
        <v>15.66</v>
      </c>
      <c r="BM129" s="24">
        <v>2709.36</v>
      </c>
      <c r="BN129" s="24">
        <v>15.61</v>
      </c>
      <c r="BO129" s="13">
        <f t="shared" si="44"/>
        <v>7209.0300000000007</v>
      </c>
      <c r="BP129" s="13">
        <f t="shared" si="44"/>
        <v>46.86</v>
      </c>
      <c r="BR129" s="3">
        <v>1031.42</v>
      </c>
      <c r="BS129" s="3">
        <v>509.25</v>
      </c>
      <c r="BT129" s="3">
        <v>17.62</v>
      </c>
      <c r="BU129" s="25">
        <f t="shared" si="45"/>
        <v>-59.779999999999973</v>
      </c>
      <c r="BV129" s="26">
        <f t="shared" si="46"/>
        <v>-3.8362564092691329E-2</v>
      </c>
    </row>
    <row r="130" spans="2:74" x14ac:dyDescent="0.2">
      <c r="B130" s="11" t="s">
        <v>34</v>
      </c>
      <c r="C130" s="12" t="s">
        <v>20</v>
      </c>
      <c r="D130" s="13"/>
      <c r="E130" s="13"/>
      <c r="F130" s="24">
        <v>2161.3119999999999</v>
      </c>
      <c r="G130" s="24">
        <v>3.9119999999999999</v>
      </c>
      <c r="H130" s="24">
        <v>1944.895</v>
      </c>
      <c r="I130" s="24">
        <v>9.2989999999999995</v>
      </c>
      <c r="J130" s="24">
        <v>1984.027</v>
      </c>
      <c r="K130" s="24">
        <v>3.089</v>
      </c>
      <c r="L130" s="13">
        <f t="shared" si="39"/>
        <v>6090.2340000000004</v>
      </c>
      <c r="M130" s="13">
        <f t="shared" si="39"/>
        <v>16.299999999999997</v>
      </c>
      <c r="N130" s="13"/>
      <c r="O130" s="13"/>
      <c r="P130" s="24">
        <v>909.47500000000002</v>
      </c>
      <c r="Q130" s="24"/>
      <c r="R130" s="24">
        <v>498.65199999999999</v>
      </c>
      <c r="S130" s="24"/>
      <c r="T130" s="24">
        <v>543.93399999999997</v>
      </c>
      <c r="U130" s="24"/>
      <c r="V130" s="13">
        <f t="shared" si="40"/>
        <v>1952.0609999999999</v>
      </c>
      <c r="W130" s="13">
        <f t="shared" si="40"/>
        <v>0</v>
      </c>
      <c r="X130" s="13"/>
      <c r="Y130" s="13"/>
      <c r="Z130" s="24">
        <v>24.556999999999999</v>
      </c>
      <c r="AA130" s="24"/>
      <c r="AB130" s="24">
        <v>32.006999999999998</v>
      </c>
      <c r="AC130" s="24"/>
      <c r="AD130" s="24">
        <v>31.704000000000001</v>
      </c>
      <c r="AE130" s="24">
        <v>0.24</v>
      </c>
      <c r="AF130" s="13">
        <f t="shared" si="41"/>
        <v>88.268000000000001</v>
      </c>
      <c r="AG130" s="13">
        <f t="shared" si="41"/>
        <v>0.24</v>
      </c>
      <c r="AH130" s="13"/>
      <c r="AI130" s="13"/>
      <c r="AJ130" s="24">
        <v>217.797</v>
      </c>
      <c r="AK130" s="24">
        <v>2.0960000000000001</v>
      </c>
      <c r="AL130" s="24">
        <v>259.65199999999999</v>
      </c>
      <c r="AM130" s="24">
        <v>5.4390000000000001</v>
      </c>
      <c r="AN130" s="24">
        <v>317.20699999999999</v>
      </c>
      <c r="AO130" s="24">
        <v>1.43</v>
      </c>
      <c r="AP130" s="27">
        <f t="shared" si="42"/>
        <v>794.65599999999995</v>
      </c>
      <c r="AQ130" s="27">
        <f t="shared" si="42"/>
        <v>8.9649999999999999</v>
      </c>
      <c r="AR130" s="14"/>
      <c r="AS130" s="14"/>
      <c r="AT130" s="14"/>
      <c r="AU130" s="24">
        <v>50.44</v>
      </c>
      <c r="AV130" s="24">
        <v>499.2</v>
      </c>
      <c r="AW130" s="24">
        <v>3.46</v>
      </c>
      <c r="AX130" s="24">
        <v>39.119999999999997</v>
      </c>
      <c r="AY130" s="24">
        <v>532.97</v>
      </c>
      <c r="AZ130" s="24">
        <v>4.5</v>
      </c>
      <c r="BA130" s="24">
        <v>45.12</v>
      </c>
      <c r="BB130" s="24">
        <v>533.58000000000004</v>
      </c>
      <c r="BC130" s="24">
        <v>3.63</v>
      </c>
      <c r="BD130" s="13">
        <f t="shared" si="43"/>
        <v>134.68</v>
      </c>
      <c r="BE130" s="13">
        <f t="shared" si="43"/>
        <v>1565.75</v>
      </c>
      <c r="BF130" s="13">
        <f t="shared" si="43"/>
        <v>11.59</v>
      </c>
      <c r="BG130" s="14"/>
      <c r="BH130" s="14"/>
      <c r="BI130" s="24">
        <v>748.51</v>
      </c>
      <c r="BJ130" s="24">
        <v>2.04</v>
      </c>
      <c r="BK130" s="24">
        <v>839.9</v>
      </c>
      <c r="BL130" s="24">
        <v>0.03</v>
      </c>
      <c r="BM130" s="24">
        <v>879.73</v>
      </c>
      <c r="BN130" s="24">
        <v>0.74</v>
      </c>
      <c r="BO130" s="13">
        <f t="shared" si="44"/>
        <v>2468.14</v>
      </c>
      <c r="BP130" s="13">
        <f t="shared" si="44"/>
        <v>2.8099999999999996</v>
      </c>
      <c r="BR130" s="3">
        <v>1506.06</v>
      </c>
      <c r="BS130" s="3">
        <v>161.57</v>
      </c>
      <c r="BT130" s="3">
        <v>1.5899999999999999</v>
      </c>
      <c r="BU130" s="25">
        <f t="shared" si="45"/>
        <v>42.800000000000182</v>
      </c>
      <c r="BV130" s="26">
        <f t="shared" si="46"/>
        <v>2.564071841938162E-2</v>
      </c>
    </row>
    <row r="131" spans="2:74" x14ac:dyDescent="0.2">
      <c r="B131" s="11" t="s">
        <v>35</v>
      </c>
      <c r="C131" s="12" t="s">
        <v>20</v>
      </c>
      <c r="D131" s="13"/>
      <c r="E131" s="13"/>
      <c r="F131" s="24">
        <v>413.68</v>
      </c>
      <c r="G131" s="24">
        <v>51.645000000000003</v>
      </c>
      <c r="H131" s="24">
        <v>585.28499999999997</v>
      </c>
      <c r="I131" s="24"/>
      <c r="J131" s="24">
        <v>709.31500000000005</v>
      </c>
      <c r="K131" s="24"/>
      <c r="L131" s="13">
        <f t="shared" si="39"/>
        <v>1708.28</v>
      </c>
      <c r="M131" s="13">
        <f t="shared" si="39"/>
        <v>51.645000000000003</v>
      </c>
      <c r="N131" s="13"/>
      <c r="O131" s="13"/>
      <c r="P131" s="24">
        <v>2.8250000000000002</v>
      </c>
      <c r="Q131" s="24"/>
      <c r="R131" s="24">
        <v>2.9870000000000001</v>
      </c>
      <c r="S131" s="24"/>
      <c r="T131" s="24">
        <v>4.3120000000000003</v>
      </c>
      <c r="U131" s="24"/>
      <c r="V131" s="13">
        <f t="shared" si="40"/>
        <v>10.124000000000001</v>
      </c>
      <c r="W131" s="13">
        <f t="shared" si="40"/>
        <v>0</v>
      </c>
      <c r="X131" s="13"/>
      <c r="Y131" s="13"/>
      <c r="Z131" s="24">
        <v>37.720999999999997</v>
      </c>
      <c r="AA131" s="24"/>
      <c r="AB131" s="24">
        <v>50.435000000000002</v>
      </c>
      <c r="AC131" s="24"/>
      <c r="AD131" s="24">
        <v>50.334000000000003</v>
      </c>
      <c r="AE131" s="24"/>
      <c r="AF131" s="13">
        <f t="shared" si="41"/>
        <v>138.49</v>
      </c>
      <c r="AG131" s="13">
        <f t="shared" si="41"/>
        <v>0</v>
      </c>
      <c r="AH131" s="13"/>
      <c r="AI131" s="13"/>
      <c r="AJ131" s="24">
        <v>152.99</v>
      </c>
      <c r="AK131" s="24"/>
      <c r="AL131" s="24">
        <v>201.084</v>
      </c>
      <c r="AM131" s="24"/>
      <c r="AN131" s="24">
        <v>253.40100000000001</v>
      </c>
      <c r="AO131" s="24"/>
      <c r="AP131" s="27">
        <f t="shared" si="42"/>
        <v>607.47500000000002</v>
      </c>
      <c r="AQ131" s="27">
        <f t="shared" si="42"/>
        <v>0</v>
      </c>
      <c r="AR131" s="14"/>
      <c r="AS131" s="14"/>
      <c r="AT131" s="14"/>
      <c r="AU131" s="24">
        <v>46.56</v>
      </c>
      <c r="AV131" s="24">
        <v>136.32</v>
      </c>
      <c r="AW131" s="24">
        <v>0</v>
      </c>
      <c r="AX131" s="24">
        <v>82.73</v>
      </c>
      <c r="AY131" s="24">
        <v>132.37</v>
      </c>
      <c r="AZ131" s="24">
        <v>0</v>
      </c>
      <c r="BA131" s="24">
        <v>70.16</v>
      </c>
      <c r="BB131" s="24">
        <v>149.22999999999999</v>
      </c>
      <c r="BC131" s="24">
        <v>0</v>
      </c>
      <c r="BD131" s="13">
        <f t="shared" si="43"/>
        <v>199.45000000000002</v>
      </c>
      <c r="BE131" s="13">
        <f t="shared" si="43"/>
        <v>417.91999999999996</v>
      </c>
      <c r="BF131" s="13">
        <f t="shared" si="43"/>
        <v>0</v>
      </c>
      <c r="BG131" s="14"/>
      <c r="BH131" s="14"/>
      <c r="BI131" s="24">
        <v>922.67</v>
      </c>
      <c r="BJ131" s="24">
        <v>0.27</v>
      </c>
      <c r="BK131" s="24">
        <v>966.92</v>
      </c>
      <c r="BL131" s="24">
        <v>-9.1</v>
      </c>
      <c r="BM131" s="24">
        <v>1143.27</v>
      </c>
      <c r="BN131" s="24">
        <v>0.27</v>
      </c>
      <c r="BO131" s="13">
        <f t="shared" si="44"/>
        <v>3032.8599999999997</v>
      </c>
      <c r="BP131" s="13">
        <f t="shared" si="44"/>
        <v>-8.56</v>
      </c>
      <c r="BR131" s="3">
        <v>375.78999999999996</v>
      </c>
      <c r="BS131" s="3">
        <v>295.49</v>
      </c>
      <c r="BT131" s="3">
        <v>0.96</v>
      </c>
      <c r="BU131" s="25">
        <f t="shared" si="45"/>
        <v>-54.870000000000005</v>
      </c>
      <c r="BV131" s="26">
        <f t="shared" si="46"/>
        <v>-8.1622634773295261E-2</v>
      </c>
    </row>
    <row r="132" spans="2:74" x14ac:dyDescent="0.2">
      <c r="B132" s="11" t="s">
        <v>36</v>
      </c>
      <c r="C132" s="12" t="s">
        <v>20</v>
      </c>
      <c r="D132" s="13"/>
      <c r="E132" s="13"/>
      <c r="F132" s="24">
        <v>1243.1880000000001</v>
      </c>
      <c r="G132" s="24">
        <v>0.97799999999999998</v>
      </c>
      <c r="H132" s="24">
        <v>1422.0830000000001</v>
      </c>
      <c r="I132" s="24">
        <v>0.95399999999999996</v>
      </c>
      <c r="J132" s="24">
        <v>1640.701</v>
      </c>
      <c r="K132" s="24">
        <v>1.1240000000000001</v>
      </c>
      <c r="L132" s="13">
        <f t="shared" si="39"/>
        <v>4305.9719999999998</v>
      </c>
      <c r="M132" s="13">
        <f t="shared" si="39"/>
        <v>3.056</v>
      </c>
      <c r="N132" s="13"/>
      <c r="O132" s="13"/>
      <c r="P132" s="24">
        <v>4.6189999999999998</v>
      </c>
      <c r="Q132" s="24"/>
      <c r="R132" s="24">
        <v>5.6120000000000001</v>
      </c>
      <c r="S132" s="24"/>
      <c r="T132" s="24">
        <v>5.6420000000000003</v>
      </c>
      <c r="U132" s="24"/>
      <c r="V132" s="13">
        <f t="shared" si="40"/>
        <v>15.873000000000001</v>
      </c>
      <c r="W132" s="13">
        <f t="shared" si="40"/>
        <v>0</v>
      </c>
      <c r="X132" s="13"/>
      <c r="Y132" s="13"/>
      <c r="Z132" s="24">
        <v>42.268999999999998</v>
      </c>
      <c r="AA132" s="24"/>
      <c r="AB132" s="24">
        <v>56.143000000000001</v>
      </c>
      <c r="AC132" s="24"/>
      <c r="AD132" s="24">
        <v>64.921999999999997</v>
      </c>
      <c r="AE132" s="24"/>
      <c r="AF132" s="13">
        <f t="shared" si="41"/>
        <v>163.334</v>
      </c>
      <c r="AG132" s="13">
        <f t="shared" si="41"/>
        <v>0</v>
      </c>
      <c r="AH132" s="13"/>
      <c r="AI132" s="13"/>
      <c r="AJ132" s="24">
        <v>269.14999999999998</v>
      </c>
      <c r="AK132" s="24">
        <v>0.86099999999999999</v>
      </c>
      <c r="AL132" s="24">
        <v>324.27800000000002</v>
      </c>
      <c r="AM132" s="24"/>
      <c r="AN132" s="24">
        <v>448.23099999999999</v>
      </c>
      <c r="AO132" s="24"/>
      <c r="AP132" s="27">
        <f t="shared" si="42"/>
        <v>1041.6590000000001</v>
      </c>
      <c r="AQ132" s="27">
        <f t="shared" si="42"/>
        <v>0.86099999999999999</v>
      </c>
      <c r="AR132" s="14"/>
      <c r="AS132" s="14"/>
      <c r="AT132" s="14"/>
      <c r="AU132" s="24">
        <v>6.69</v>
      </c>
      <c r="AV132" s="24">
        <v>86.11</v>
      </c>
      <c r="AW132" s="24">
        <v>0.3</v>
      </c>
      <c r="AX132" s="24">
        <v>8.4600000000000009</v>
      </c>
      <c r="AY132" s="24">
        <v>82.07</v>
      </c>
      <c r="AZ132" s="24">
        <v>0.3</v>
      </c>
      <c r="BA132" s="24">
        <v>4.5</v>
      </c>
      <c r="BB132" s="24">
        <v>78.42</v>
      </c>
      <c r="BC132" s="24">
        <v>0.3</v>
      </c>
      <c r="BD132" s="13">
        <f t="shared" si="43"/>
        <v>19.650000000000002</v>
      </c>
      <c r="BE132" s="13">
        <f t="shared" si="43"/>
        <v>246.60000000000002</v>
      </c>
      <c r="BF132" s="13">
        <f t="shared" si="43"/>
        <v>0.89999999999999991</v>
      </c>
      <c r="BG132" s="14"/>
      <c r="BH132" s="14"/>
      <c r="BI132" s="24">
        <v>1291.9000000000001</v>
      </c>
      <c r="BJ132" s="24">
        <v>0.18</v>
      </c>
      <c r="BK132" s="24">
        <v>1198.79</v>
      </c>
      <c r="BL132" s="24">
        <v>0.18</v>
      </c>
      <c r="BM132" s="24">
        <v>1312.19</v>
      </c>
      <c r="BN132" s="24">
        <v>0.18</v>
      </c>
      <c r="BO132" s="13">
        <f t="shared" si="44"/>
        <v>3802.88</v>
      </c>
      <c r="BP132" s="13">
        <f t="shared" si="44"/>
        <v>0.54</v>
      </c>
      <c r="BR132" s="3">
        <v>158.80000000000001</v>
      </c>
      <c r="BS132" s="3">
        <v>76.53</v>
      </c>
      <c r="BT132" s="3">
        <v>0.38</v>
      </c>
      <c r="BU132" s="25">
        <f t="shared" si="45"/>
        <v>31.439999999999969</v>
      </c>
      <c r="BV132" s="26">
        <f t="shared" si="46"/>
        <v>0.13338424334987894</v>
      </c>
    </row>
    <row r="133" spans="2:74" x14ac:dyDescent="0.2">
      <c r="B133" s="11" t="s">
        <v>37</v>
      </c>
      <c r="C133" s="12" t="s">
        <v>20</v>
      </c>
      <c r="D133" s="13"/>
      <c r="E133" s="13"/>
      <c r="F133" s="24">
        <v>2638.0189999999998</v>
      </c>
      <c r="G133" s="24">
        <v>8.7040000000000006</v>
      </c>
      <c r="H133" s="24">
        <v>2941.2849999999999</v>
      </c>
      <c r="I133" s="24">
        <v>6.7809999999999997</v>
      </c>
      <c r="J133" s="24">
        <v>2943.7750000000001</v>
      </c>
      <c r="K133" s="24">
        <v>6.8959999999999999</v>
      </c>
      <c r="L133" s="13">
        <f t="shared" si="39"/>
        <v>8523.0789999999997</v>
      </c>
      <c r="M133" s="13">
        <f t="shared" si="39"/>
        <v>22.381</v>
      </c>
      <c r="N133" s="13"/>
      <c r="O133" s="13"/>
      <c r="P133" s="24">
        <v>1693.2239999999999</v>
      </c>
      <c r="Q133" s="24"/>
      <c r="R133" s="24">
        <v>1924.6089999999999</v>
      </c>
      <c r="S133" s="24"/>
      <c r="T133" s="24">
        <v>1951.9870000000001</v>
      </c>
      <c r="U133" s="24"/>
      <c r="V133" s="13">
        <f t="shared" si="40"/>
        <v>5569.82</v>
      </c>
      <c r="W133" s="13">
        <f t="shared" si="40"/>
        <v>0</v>
      </c>
      <c r="X133" s="13"/>
      <c r="Y133" s="13"/>
      <c r="Z133" s="24">
        <v>87.721999999999994</v>
      </c>
      <c r="AA133" s="24">
        <v>1.867</v>
      </c>
      <c r="AB133" s="24">
        <v>142.38</v>
      </c>
      <c r="AC133" s="24"/>
      <c r="AD133" s="24">
        <v>103.64</v>
      </c>
      <c r="AE133" s="24"/>
      <c r="AF133" s="13">
        <f t="shared" si="41"/>
        <v>333.74199999999996</v>
      </c>
      <c r="AG133" s="13">
        <f t="shared" si="41"/>
        <v>1.867</v>
      </c>
      <c r="AH133" s="13"/>
      <c r="AI133" s="13"/>
      <c r="AJ133" s="24">
        <v>205.511</v>
      </c>
      <c r="AK133" s="24">
        <v>6.8369999999999997</v>
      </c>
      <c r="AL133" s="24">
        <v>236.56100000000001</v>
      </c>
      <c r="AM133" s="24">
        <v>6.774</v>
      </c>
      <c r="AN133" s="24">
        <v>239.81200000000001</v>
      </c>
      <c r="AO133" s="24">
        <v>6.8959999999999999</v>
      </c>
      <c r="AP133" s="27">
        <f t="shared" si="42"/>
        <v>681.88400000000001</v>
      </c>
      <c r="AQ133" s="27">
        <f t="shared" si="42"/>
        <v>20.507000000000001</v>
      </c>
      <c r="AR133" s="14"/>
      <c r="AS133" s="14"/>
      <c r="AT133" s="14"/>
      <c r="AU133" s="24">
        <v>49.01</v>
      </c>
      <c r="AV133" s="24">
        <v>220.1</v>
      </c>
      <c r="AW133" s="24">
        <v>0.17</v>
      </c>
      <c r="AX133" s="24">
        <v>63.21</v>
      </c>
      <c r="AY133" s="24">
        <v>216.46</v>
      </c>
      <c r="AZ133" s="24">
        <v>0.17</v>
      </c>
      <c r="BA133" s="24">
        <v>62.84</v>
      </c>
      <c r="BB133" s="24">
        <v>134.72999999999999</v>
      </c>
      <c r="BC133" s="24">
        <v>3.4</v>
      </c>
      <c r="BD133" s="13">
        <f t="shared" si="43"/>
        <v>175.06</v>
      </c>
      <c r="BE133" s="13">
        <f t="shared" si="43"/>
        <v>571.29</v>
      </c>
      <c r="BF133" s="13">
        <f t="shared" si="43"/>
        <v>3.7399999999999998</v>
      </c>
      <c r="BG133" s="14"/>
      <c r="BH133" s="14"/>
      <c r="BI133" s="24">
        <v>1046.29</v>
      </c>
      <c r="BJ133" s="24">
        <v>0.4</v>
      </c>
      <c r="BK133" s="24">
        <v>1126.29</v>
      </c>
      <c r="BL133" s="24">
        <v>-0.46</v>
      </c>
      <c r="BM133" s="24">
        <v>921.21</v>
      </c>
      <c r="BN133" s="24">
        <v>0.18</v>
      </c>
      <c r="BO133" s="13">
        <f t="shared" si="44"/>
        <v>3093.79</v>
      </c>
      <c r="BP133" s="13">
        <f t="shared" si="44"/>
        <v>0.12</v>
      </c>
      <c r="BR133" s="3">
        <v>411.63</v>
      </c>
      <c r="BS133" s="3">
        <v>396.81</v>
      </c>
      <c r="BT133" s="3">
        <v>6.27</v>
      </c>
      <c r="BU133" s="25">
        <f t="shared" si="45"/>
        <v>-64.620000000000118</v>
      </c>
      <c r="BV133" s="26">
        <f t="shared" si="46"/>
        <v>-7.9316566631071325E-2</v>
      </c>
    </row>
    <row r="134" spans="2:74" x14ac:dyDescent="0.2">
      <c r="B134" s="11" t="s">
        <v>38</v>
      </c>
      <c r="C134" s="12" t="s">
        <v>20</v>
      </c>
      <c r="D134" s="13"/>
      <c r="E134" s="13"/>
      <c r="F134" s="24">
        <v>543.88300000000004</v>
      </c>
      <c r="G134" s="24">
        <v>1.081</v>
      </c>
      <c r="H134" s="24">
        <v>608.10400000000004</v>
      </c>
      <c r="I134" s="24">
        <v>0.67</v>
      </c>
      <c r="J134" s="24">
        <v>694.53</v>
      </c>
      <c r="K134" s="24">
        <v>1.018</v>
      </c>
      <c r="L134" s="13">
        <f t="shared" si="39"/>
        <v>1846.5170000000001</v>
      </c>
      <c r="M134" s="13">
        <f t="shared" si="39"/>
        <v>2.7690000000000001</v>
      </c>
      <c r="N134" s="13"/>
      <c r="O134" s="13"/>
      <c r="P134" s="24">
        <v>1.8120000000000001</v>
      </c>
      <c r="Q134" s="24"/>
      <c r="R134" s="24">
        <v>2.9359999999999999</v>
      </c>
      <c r="S134" s="24"/>
      <c r="T134" s="24">
        <v>4.7110000000000003</v>
      </c>
      <c r="U134" s="24"/>
      <c r="V134" s="13">
        <f t="shared" si="40"/>
        <v>9.4589999999999996</v>
      </c>
      <c r="W134" s="13">
        <f t="shared" si="40"/>
        <v>0</v>
      </c>
      <c r="X134" s="13"/>
      <c r="Y134" s="13"/>
      <c r="Z134" s="24">
        <v>25.783000000000001</v>
      </c>
      <c r="AA134" s="24">
        <v>0.67</v>
      </c>
      <c r="AB134" s="24">
        <v>30.475999999999999</v>
      </c>
      <c r="AC134" s="24">
        <v>0.67</v>
      </c>
      <c r="AD134" s="24">
        <v>15.363</v>
      </c>
      <c r="AE134" s="24">
        <v>0.67</v>
      </c>
      <c r="AF134" s="13">
        <f t="shared" si="41"/>
        <v>71.622</v>
      </c>
      <c r="AG134" s="13">
        <f t="shared" si="41"/>
        <v>2.0100000000000002</v>
      </c>
      <c r="AH134" s="13"/>
      <c r="AI134" s="13"/>
      <c r="AJ134" s="24">
        <v>129.024</v>
      </c>
      <c r="AK134" s="24">
        <v>0.41099999999999998</v>
      </c>
      <c r="AL134" s="24">
        <v>139.25299999999999</v>
      </c>
      <c r="AM134" s="24"/>
      <c r="AN134" s="24">
        <v>160.93299999999999</v>
      </c>
      <c r="AO134" s="24">
        <v>0.34799999999999998</v>
      </c>
      <c r="AP134" s="27">
        <f t="shared" si="42"/>
        <v>429.21</v>
      </c>
      <c r="AQ134" s="27">
        <f t="shared" si="42"/>
        <v>0.7589999999999999</v>
      </c>
      <c r="AR134" s="14"/>
      <c r="AS134" s="14"/>
      <c r="AT134" s="14"/>
      <c r="AU134" s="24">
        <v>16.45</v>
      </c>
      <c r="AV134" s="24">
        <v>40.47</v>
      </c>
      <c r="AW134" s="24">
        <v>-8.89</v>
      </c>
      <c r="AX134" s="24">
        <v>23.89</v>
      </c>
      <c r="AY134" s="24">
        <v>41.04</v>
      </c>
      <c r="AZ134" s="24">
        <v>0</v>
      </c>
      <c r="BA134" s="24">
        <v>22.38</v>
      </c>
      <c r="BB134" s="24">
        <v>47.28</v>
      </c>
      <c r="BC134" s="24">
        <v>0</v>
      </c>
      <c r="BD134" s="13">
        <f t="shared" si="43"/>
        <v>62.72</v>
      </c>
      <c r="BE134" s="13">
        <f t="shared" si="43"/>
        <v>128.79</v>
      </c>
      <c r="BF134" s="13">
        <f t="shared" si="43"/>
        <v>-8.89</v>
      </c>
      <c r="BG134" s="14"/>
      <c r="BH134" s="14"/>
      <c r="BI134" s="24">
        <v>686.2</v>
      </c>
      <c r="BJ134" s="24">
        <v>0.72</v>
      </c>
      <c r="BK134" s="24">
        <v>653.42999999999995</v>
      </c>
      <c r="BL134" s="24">
        <v>0.72</v>
      </c>
      <c r="BM134" s="24">
        <v>691.58</v>
      </c>
      <c r="BN134" s="24">
        <v>1.4</v>
      </c>
      <c r="BO134" s="13">
        <f t="shared" si="44"/>
        <v>2031.21</v>
      </c>
      <c r="BP134" s="13">
        <f t="shared" si="44"/>
        <v>2.84</v>
      </c>
      <c r="BR134" s="3">
        <v>125.12</v>
      </c>
      <c r="BS134" s="3">
        <v>86.199999999999989</v>
      </c>
      <c r="BT134" s="3">
        <v>0.47000000000000003</v>
      </c>
      <c r="BU134" s="25">
        <f t="shared" si="45"/>
        <v>-29.169999999999987</v>
      </c>
      <c r="BV134" s="26">
        <f t="shared" si="46"/>
        <v>-0.13773077104679157</v>
      </c>
    </row>
    <row r="135" spans="2:74" x14ac:dyDescent="0.2">
      <c r="B135" s="11" t="s">
        <v>39</v>
      </c>
      <c r="C135" s="12" t="s">
        <v>20</v>
      </c>
      <c r="D135" s="13"/>
      <c r="E135" s="13"/>
      <c r="F135" s="24">
        <v>485.64</v>
      </c>
      <c r="G135" s="24">
        <v>4.4249999999999998</v>
      </c>
      <c r="H135" s="24">
        <v>570.74800000000005</v>
      </c>
      <c r="I135" s="24">
        <v>4.883</v>
      </c>
      <c r="J135" s="24">
        <v>612.99300000000005</v>
      </c>
      <c r="K135" s="24">
        <v>11.404999999999999</v>
      </c>
      <c r="L135" s="13">
        <f t="shared" si="39"/>
        <v>1669.3809999999999</v>
      </c>
      <c r="M135" s="13">
        <f t="shared" si="39"/>
        <v>20.713000000000001</v>
      </c>
      <c r="N135" s="13"/>
      <c r="O135" s="13"/>
      <c r="P135" s="24">
        <v>0.51</v>
      </c>
      <c r="Q135" s="24"/>
      <c r="R135" s="24">
        <v>0.48099999999999998</v>
      </c>
      <c r="S135" s="24"/>
      <c r="T135" s="24">
        <v>0.42299999999999999</v>
      </c>
      <c r="U135" s="24"/>
      <c r="V135" s="13">
        <f t="shared" si="40"/>
        <v>1.4139999999999999</v>
      </c>
      <c r="W135" s="13">
        <f t="shared" si="40"/>
        <v>0</v>
      </c>
      <c r="X135" s="13"/>
      <c r="Y135" s="13"/>
      <c r="Z135" s="24">
        <v>34.932000000000002</v>
      </c>
      <c r="AA135" s="24"/>
      <c r="AB135" s="24">
        <v>35.936</v>
      </c>
      <c r="AC135" s="24"/>
      <c r="AD135" s="24">
        <v>48.423000000000002</v>
      </c>
      <c r="AE135" s="24"/>
      <c r="AF135" s="13">
        <f t="shared" si="41"/>
        <v>119.291</v>
      </c>
      <c r="AG135" s="13">
        <f t="shared" si="41"/>
        <v>0</v>
      </c>
      <c r="AH135" s="13"/>
      <c r="AI135" s="13"/>
      <c r="AJ135" s="24">
        <v>82.947999999999993</v>
      </c>
      <c r="AK135" s="24">
        <v>4.4249999999999998</v>
      </c>
      <c r="AL135" s="24">
        <v>96.56</v>
      </c>
      <c r="AM135" s="24">
        <v>4.2839999999999998</v>
      </c>
      <c r="AN135" s="24">
        <v>114.36499999999999</v>
      </c>
      <c r="AO135" s="24">
        <v>4.4249999999999998</v>
      </c>
      <c r="AP135" s="27">
        <f t="shared" si="42"/>
        <v>293.87299999999999</v>
      </c>
      <c r="AQ135" s="27">
        <f t="shared" si="42"/>
        <v>13.134</v>
      </c>
      <c r="AR135" s="14"/>
      <c r="AS135" s="14"/>
      <c r="AT135" s="14"/>
      <c r="AU135" s="24">
        <v>0</v>
      </c>
      <c r="AV135" s="24">
        <v>73.3</v>
      </c>
      <c r="AW135" s="24">
        <v>0.13</v>
      </c>
      <c r="AX135" s="24">
        <v>0</v>
      </c>
      <c r="AY135" s="24">
        <v>74.81</v>
      </c>
      <c r="AZ135" s="24">
        <v>0.01</v>
      </c>
      <c r="BA135" s="24">
        <v>0</v>
      </c>
      <c r="BB135" s="24">
        <v>62.18</v>
      </c>
      <c r="BC135" s="24">
        <v>0.4</v>
      </c>
      <c r="BD135" s="13">
        <f t="shared" si="43"/>
        <v>0</v>
      </c>
      <c r="BE135" s="13">
        <f t="shared" si="43"/>
        <v>210.29000000000002</v>
      </c>
      <c r="BF135" s="13">
        <f t="shared" si="43"/>
        <v>0.54</v>
      </c>
      <c r="BG135" s="14"/>
      <c r="BH135" s="14"/>
      <c r="BI135" s="24">
        <v>553.76</v>
      </c>
      <c r="BJ135" s="24">
        <v>0.35</v>
      </c>
      <c r="BK135" s="24">
        <v>555.04</v>
      </c>
      <c r="BL135" s="24">
        <v>-0.04</v>
      </c>
      <c r="BM135" s="24">
        <v>578</v>
      </c>
      <c r="BN135" s="24">
        <v>-0.25</v>
      </c>
      <c r="BO135" s="13">
        <f t="shared" si="44"/>
        <v>1686.8</v>
      </c>
      <c r="BP135" s="13">
        <f t="shared" si="44"/>
        <v>0.06</v>
      </c>
      <c r="BR135" s="3">
        <v>0</v>
      </c>
      <c r="BS135" s="3">
        <v>224.24</v>
      </c>
      <c r="BT135" s="3">
        <v>1.7499999999999998</v>
      </c>
      <c r="BU135" s="25">
        <f t="shared" si="45"/>
        <v>-15.159999999999997</v>
      </c>
      <c r="BV135" s="26">
        <f t="shared" si="46"/>
        <v>-6.7082614274967894E-2</v>
      </c>
    </row>
    <row r="136" spans="2:74" x14ac:dyDescent="0.2">
      <c r="B136" s="11" t="s">
        <v>40</v>
      </c>
      <c r="C136" s="12" t="s">
        <v>20</v>
      </c>
      <c r="D136" s="13"/>
      <c r="E136" s="13"/>
      <c r="F136" s="24">
        <v>2384.2849999999999</v>
      </c>
      <c r="G136" s="24">
        <v>52.728000000000002</v>
      </c>
      <c r="H136" s="24">
        <v>2797.3449999999998</v>
      </c>
      <c r="I136" s="24">
        <v>43.24</v>
      </c>
      <c r="J136" s="24">
        <v>2528.415</v>
      </c>
      <c r="K136" s="24">
        <v>39.338000000000001</v>
      </c>
      <c r="L136" s="13">
        <f t="shared" si="39"/>
        <v>7710.0449999999992</v>
      </c>
      <c r="M136" s="13">
        <f t="shared" si="39"/>
        <v>135.30600000000001</v>
      </c>
      <c r="N136" s="13"/>
      <c r="O136" s="13"/>
      <c r="P136" s="24">
        <v>4.3890000000000002</v>
      </c>
      <c r="Q136" s="24"/>
      <c r="R136" s="24">
        <v>5.9749999999999996</v>
      </c>
      <c r="S136" s="24"/>
      <c r="T136" s="24">
        <v>5.2969999999999997</v>
      </c>
      <c r="U136" s="24"/>
      <c r="V136" s="13">
        <f t="shared" si="40"/>
        <v>15.661000000000001</v>
      </c>
      <c r="W136" s="13">
        <f t="shared" si="40"/>
        <v>0</v>
      </c>
      <c r="X136" s="13"/>
      <c r="Y136" s="13"/>
      <c r="Z136" s="24">
        <v>45.171999999999997</v>
      </c>
      <c r="AA136" s="24">
        <v>0.58799999999999997</v>
      </c>
      <c r="AB136" s="24">
        <v>125.727</v>
      </c>
      <c r="AC136" s="24"/>
      <c r="AD136" s="24">
        <v>116.548</v>
      </c>
      <c r="AE136" s="24"/>
      <c r="AF136" s="13">
        <f t="shared" si="41"/>
        <v>287.447</v>
      </c>
      <c r="AG136" s="13">
        <f t="shared" si="41"/>
        <v>0.58799999999999997</v>
      </c>
      <c r="AH136" s="13"/>
      <c r="AI136" s="13"/>
      <c r="AJ136" s="24">
        <v>363.99900000000002</v>
      </c>
      <c r="AK136" s="24">
        <v>11.534000000000001</v>
      </c>
      <c r="AL136" s="24">
        <v>440.42500000000001</v>
      </c>
      <c r="AM136" s="24">
        <v>7.0069999999999997</v>
      </c>
      <c r="AN136" s="24">
        <v>542.13199999999995</v>
      </c>
      <c r="AO136" s="24">
        <v>4.9189999999999996</v>
      </c>
      <c r="AP136" s="27">
        <f t="shared" si="42"/>
        <v>1346.556</v>
      </c>
      <c r="AQ136" s="27">
        <f t="shared" si="42"/>
        <v>23.46</v>
      </c>
      <c r="AR136" s="14"/>
      <c r="AS136" s="14"/>
      <c r="AT136" s="14"/>
      <c r="AU136" s="24">
        <v>26.36</v>
      </c>
      <c r="AV136" s="24">
        <v>292.29000000000002</v>
      </c>
      <c r="AW136" s="24">
        <v>2.42</v>
      </c>
      <c r="AX136" s="24">
        <v>33.21</v>
      </c>
      <c r="AY136" s="24">
        <v>304.24</v>
      </c>
      <c r="AZ136" s="24">
        <v>2.25</v>
      </c>
      <c r="BA136" s="24">
        <v>39.299999999999997</v>
      </c>
      <c r="BB136" s="24">
        <v>299.89</v>
      </c>
      <c r="BC136" s="24">
        <v>-2.08</v>
      </c>
      <c r="BD136" s="13">
        <f t="shared" si="43"/>
        <v>98.87</v>
      </c>
      <c r="BE136" s="13">
        <f t="shared" si="43"/>
        <v>896.42</v>
      </c>
      <c r="BF136" s="13">
        <f t="shared" si="43"/>
        <v>2.59</v>
      </c>
      <c r="BG136" s="14"/>
      <c r="BH136" s="14"/>
      <c r="BI136" s="24">
        <v>1899.51</v>
      </c>
      <c r="BJ136" s="24">
        <v>9.01</v>
      </c>
      <c r="BK136" s="24">
        <v>2048.5500000000002</v>
      </c>
      <c r="BL136" s="24">
        <v>2.29</v>
      </c>
      <c r="BM136" s="24">
        <v>2145.83</v>
      </c>
      <c r="BN136" s="24">
        <v>-1.04</v>
      </c>
      <c r="BO136" s="13">
        <f t="shared" si="44"/>
        <v>6093.89</v>
      </c>
      <c r="BP136" s="13">
        <f t="shared" si="44"/>
        <v>10.260000000000002</v>
      </c>
      <c r="BR136" s="3">
        <v>599.59</v>
      </c>
      <c r="BS136" s="3">
        <v>398.43</v>
      </c>
      <c r="BT136" s="3">
        <v>0.60000000000000009</v>
      </c>
      <c r="BU136" s="25">
        <f t="shared" si="45"/>
        <v>-0.74000000000000909</v>
      </c>
      <c r="BV136" s="26">
        <f t="shared" si="46"/>
        <v>-7.4102261120346992E-4</v>
      </c>
    </row>
    <row r="137" spans="2:74" x14ac:dyDescent="0.2">
      <c r="B137" s="11" t="s">
        <v>41</v>
      </c>
      <c r="C137" s="12" t="s">
        <v>20</v>
      </c>
      <c r="D137" s="13"/>
      <c r="E137" s="13"/>
      <c r="F137" s="24">
        <v>9421.7469999999994</v>
      </c>
      <c r="G137" s="24">
        <v>31.324999999999999</v>
      </c>
      <c r="H137" s="24">
        <v>10342.374</v>
      </c>
      <c r="I137" s="24">
        <v>0.04</v>
      </c>
      <c r="J137" s="24">
        <v>9993.8729999999996</v>
      </c>
      <c r="K137" s="24">
        <v>6.8000000000000005E-2</v>
      </c>
      <c r="L137" s="13">
        <f t="shared" si="39"/>
        <v>29757.993999999999</v>
      </c>
      <c r="M137" s="13">
        <f t="shared" si="39"/>
        <v>31.433</v>
      </c>
      <c r="N137" s="13"/>
      <c r="O137" s="13"/>
      <c r="P137" s="24">
        <v>182.589</v>
      </c>
      <c r="Q137" s="24"/>
      <c r="R137" s="24">
        <v>214.09800000000001</v>
      </c>
      <c r="S137" s="24"/>
      <c r="T137" s="24">
        <v>190.25800000000001</v>
      </c>
      <c r="U137" s="24"/>
      <c r="V137" s="13">
        <f t="shared" si="40"/>
        <v>586.94500000000005</v>
      </c>
      <c r="W137" s="13">
        <f t="shared" si="40"/>
        <v>0</v>
      </c>
      <c r="X137" s="13"/>
      <c r="Y137" s="13"/>
      <c r="Z137" s="24">
        <v>23.904</v>
      </c>
      <c r="AA137" s="24"/>
      <c r="AB137" s="24">
        <v>48.329000000000001</v>
      </c>
      <c r="AC137" s="24"/>
      <c r="AD137" s="24">
        <v>49.134999999999998</v>
      </c>
      <c r="AE137" s="24"/>
      <c r="AF137" s="13">
        <f t="shared" si="41"/>
        <v>121.36799999999999</v>
      </c>
      <c r="AG137" s="13">
        <f t="shared" si="41"/>
        <v>0</v>
      </c>
      <c r="AH137" s="13"/>
      <c r="AI137" s="13"/>
      <c r="AJ137" s="24">
        <v>179.679</v>
      </c>
      <c r="AK137" s="24">
        <v>0.11799999999999999</v>
      </c>
      <c r="AL137" s="24">
        <v>229.61</v>
      </c>
      <c r="AM137" s="24">
        <v>0.04</v>
      </c>
      <c r="AN137" s="24">
        <v>241.62700000000001</v>
      </c>
      <c r="AO137" s="24">
        <v>3.5000000000000003E-2</v>
      </c>
      <c r="AP137" s="27">
        <f t="shared" si="42"/>
        <v>650.91599999999994</v>
      </c>
      <c r="AQ137" s="27">
        <f t="shared" si="42"/>
        <v>0.193</v>
      </c>
      <c r="AR137" s="14"/>
      <c r="AS137" s="14"/>
      <c r="AT137" s="14"/>
      <c r="AU137" s="24">
        <v>54.1</v>
      </c>
      <c r="AV137" s="24">
        <v>116.14</v>
      </c>
      <c r="AW137" s="24">
        <v>0</v>
      </c>
      <c r="AX137" s="24">
        <v>65.67</v>
      </c>
      <c r="AY137" s="24">
        <v>112.33</v>
      </c>
      <c r="AZ137" s="24">
        <v>0</v>
      </c>
      <c r="BA137" s="24">
        <v>58.24</v>
      </c>
      <c r="BB137" s="24">
        <v>107.21</v>
      </c>
      <c r="BC137" s="24">
        <v>-1.31</v>
      </c>
      <c r="BD137" s="13">
        <f t="shared" si="43"/>
        <v>178.01000000000002</v>
      </c>
      <c r="BE137" s="13">
        <f t="shared" si="43"/>
        <v>335.68</v>
      </c>
      <c r="BF137" s="13">
        <f t="shared" si="43"/>
        <v>-1.31</v>
      </c>
      <c r="BG137" s="14"/>
      <c r="BH137" s="14"/>
      <c r="BI137" s="24">
        <v>1475.1</v>
      </c>
      <c r="BJ137" s="24">
        <v>-28.54</v>
      </c>
      <c r="BK137" s="24">
        <v>1524.81</v>
      </c>
      <c r="BL137" s="24">
        <v>0.47</v>
      </c>
      <c r="BM137" s="24">
        <v>1542.69</v>
      </c>
      <c r="BN137" s="24">
        <v>-0.45</v>
      </c>
      <c r="BO137" s="13">
        <f t="shared" si="44"/>
        <v>4542.6000000000004</v>
      </c>
      <c r="BP137" s="13">
        <f t="shared" si="44"/>
        <v>-28.52</v>
      </c>
      <c r="BR137" s="3">
        <v>459.08</v>
      </c>
      <c r="BS137" s="3">
        <v>38.06</v>
      </c>
      <c r="BT137" s="3">
        <v>0</v>
      </c>
      <c r="BU137" s="25">
        <f t="shared" si="45"/>
        <v>15.240000000000123</v>
      </c>
      <c r="BV137" s="26">
        <f t="shared" si="46"/>
        <v>3.0655348593957684E-2</v>
      </c>
    </row>
    <row r="138" spans="2:74" x14ac:dyDescent="0.2">
      <c r="B138" s="11" t="s">
        <v>42</v>
      </c>
      <c r="C138" s="12" t="s">
        <v>20</v>
      </c>
      <c r="D138" s="13"/>
      <c r="E138" s="13"/>
      <c r="F138" s="24">
        <v>12253.067999999999</v>
      </c>
      <c r="G138" s="24">
        <v>14.382999999999999</v>
      </c>
      <c r="H138" s="24">
        <v>14238.505999999999</v>
      </c>
      <c r="I138" s="24">
        <v>11.446</v>
      </c>
      <c r="J138" s="24">
        <v>15343.868</v>
      </c>
      <c r="K138" s="24">
        <v>13.81</v>
      </c>
      <c r="L138" s="13">
        <f t="shared" si="39"/>
        <v>41835.442000000003</v>
      </c>
      <c r="M138" s="13">
        <f t="shared" si="39"/>
        <v>39.639000000000003</v>
      </c>
      <c r="N138" s="13"/>
      <c r="O138" s="13"/>
      <c r="P138" s="24">
        <v>0.372</v>
      </c>
      <c r="Q138" s="24"/>
      <c r="R138" s="24">
        <v>0.28799999999999998</v>
      </c>
      <c r="S138" s="24"/>
      <c r="T138" s="24">
        <v>0.13900000000000001</v>
      </c>
      <c r="U138" s="24"/>
      <c r="V138" s="13">
        <f t="shared" si="40"/>
        <v>0.79899999999999993</v>
      </c>
      <c r="W138" s="13">
        <f t="shared" si="40"/>
        <v>0</v>
      </c>
      <c r="X138" s="13"/>
      <c r="Y138" s="13"/>
      <c r="Z138" s="24">
        <v>40.712000000000003</v>
      </c>
      <c r="AA138" s="24"/>
      <c r="AB138" s="24">
        <v>41.908000000000001</v>
      </c>
      <c r="AC138" s="24"/>
      <c r="AD138" s="24">
        <v>55.884</v>
      </c>
      <c r="AE138" s="24"/>
      <c r="AF138" s="13">
        <f t="shared" si="41"/>
        <v>138.50400000000002</v>
      </c>
      <c r="AG138" s="13">
        <f t="shared" si="41"/>
        <v>0</v>
      </c>
      <c r="AH138" s="13"/>
      <c r="AI138" s="13"/>
      <c r="AJ138" s="24">
        <v>211.35599999999999</v>
      </c>
      <c r="AK138" s="24">
        <v>1.1000000000000001</v>
      </c>
      <c r="AL138" s="24">
        <v>223.78800000000001</v>
      </c>
      <c r="AM138" s="24">
        <v>1.1000000000000001</v>
      </c>
      <c r="AN138" s="24">
        <v>266.85899999999998</v>
      </c>
      <c r="AO138" s="24">
        <v>1.1000000000000001</v>
      </c>
      <c r="AP138" s="27">
        <f t="shared" si="42"/>
        <v>702.00299999999993</v>
      </c>
      <c r="AQ138" s="27">
        <f t="shared" si="42"/>
        <v>3.3000000000000003</v>
      </c>
      <c r="AR138" s="14"/>
      <c r="AS138" s="14"/>
      <c r="AT138" s="14"/>
      <c r="AU138" s="24">
        <v>42.35</v>
      </c>
      <c r="AV138" s="24">
        <v>402.02</v>
      </c>
      <c r="AW138" s="24">
        <v>6.2</v>
      </c>
      <c r="AX138" s="24">
        <v>71.819999999999993</v>
      </c>
      <c r="AY138" s="24">
        <v>392.36</v>
      </c>
      <c r="AZ138" s="24">
        <v>5.83</v>
      </c>
      <c r="BA138" s="24">
        <v>49.13</v>
      </c>
      <c r="BB138" s="24">
        <v>397.07</v>
      </c>
      <c r="BC138" s="24">
        <v>6.24</v>
      </c>
      <c r="BD138" s="13">
        <f t="shared" si="43"/>
        <v>163.29999999999998</v>
      </c>
      <c r="BE138" s="13">
        <f t="shared" si="43"/>
        <v>1191.45</v>
      </c>
      <c r="BF138" s="13">
        <f t="shared" si="43"/>
        <v>18.270000000000003</v>
      </c>
      <c r="BG138" s="14"/>
      <c r="BH138" s="14"/>
      <c r="BI138" s="24">
        <v>1679.98</v>
      </c>
      <c r="BJ138" s="24">
        <v>2.35</v>
      </c>
      <c r="BK138" s="24">
        <v>2227.52</v>
      </c>
      <c r="BL138" s="24">
        <v>1.7</v>
      </c>
      <c r="BM138" s="24">
        <v>2550.27</v>
      </c>
      <c r="BN138" s="24">
        <v>-1.05</v>
      </c>
      <c r="BO138" s="13">
        <f t="shared" si="44"/>
        <v>6457.77</v>
      </c>
      <c r="BP138" s="13">
        <f t="shared" si="44"/>
        <v>3</v>
      </c>
      <c r="BR138" s="3">
        <v>1253.1499999999999</v>
      </c>
      <c r="BS138" s="3">
        <v>252.14999999999998</v>
      </c>
      <c r="BT138" s="3">
        <v>3.77</v>
      </c>
      <c r="BU138" s="25">
        <f t="shared" si="45"/>
        <v>-136.04999999999973</v>
      </c>
      <c r="BV138" s="26">
        <f t="shared" si="46"/>
        <v>-9.0154863591483336E-2</v>
      </c>
    </row>
    <row r="139" spans="2:74" x14ac:dyDescent="0.2">
      <c r="B139" s="11" t="s">
        <v>43</v>
      </c>
      <c r="C139" s="12" t="s">
        <v>20</v>
      </c>
      <c r="D139" s="13"/>
      <c r="E139" s="13"/>
      <c r="F139" s="24">
        <v>677.53599999999994</v>
      </c>
      <c r="G139" s="24">
        <v>12.632</v>
      </c>
      <c r="H139" s="24">
        <v>772.66499999999996</v>
      </c>
      <c r="I139" s="24"/>
      <c r="J139" s="24">
        <v>887.63900000000001</v>
      </c>
      <c r="K139" s="24">
        <v>14.254</v>
      </c>
      <c r="L139" s="13">
        <f t="shared" si="39"/>
        <v>2337.84</v>
      </c>
      <c r="M139" s="13">
        <f t="shared" si="39"/>
        <v>26.885999999999999</v>
      </c>
      <c r="N139" s="13"/>
      <c r="O139" s="13"/>
      <c r="P139" s="24">
        <v>2.3490000000000002</v>
      </c>
      <c r="Q139" s="24"/>
      <c r="R139" s="24">
        <v>2.8039999999999998</v>
      </c>
      <c r="S139" s="24"/>
      <c r="T139" s="24">
        <v>2.44</v>
      </c>
      <c r="U139" s="24"/>
      <c r="V139" s="13">
        <f t="shared" si="40"/>
        <v>7.593</v>
      </c>
      <c r="W139" s="13">
        <f t="shared" si="40"/>
        <v>0</v>
      </c>
      <c r="X139" s="13"/>
      <c r="Y139" s="13"/>
      <c r="Z139" s="24">
        <v>22.009</v>
      </c>
      <c r="AA139" s="24"/>
      <c r="AB139" s="24">
        <v>27.6</v>
      </c>
      <c r="AC139" s="24"/>
      <c r="AD139" s="24">
        <v>39.302</v>
      </c>
      <c r="AE139" s="24"/>
      <c r="AF139" s="13">
        <f t="shared" si="41"/>
        <v>88.911000000000001</v>
      </c>
      <c r="AG139" s="13">
        <f t="shared" si="41"/>
        <v>0</v>
      </c>
      <c r="AH139" s="13"/>
      <c r="AI139" s="13"/>
      <c r="AJ139" s="24">
        <v>124.976</v>
      </c>
      <c r="AK139" s="24"/>
      <c r="AL139" s="24">
        <v>131.57</v>
      </c>
      <c r="AM139" s="24"/>
      <c r="AN139" s="24">
        <v>155.64699999999999</v>
      </c>
      <c r="AO139" s="24"/>
      <c r="AP139" s="27">
        <f t="shared" si="42"/>
        <v>412.19299999999998</v>
      </c>
      <c r="AQ139" s="27">
        <f t="shared" si="42"/>
        <v>0</v>
      </c>
      <c r="AR139" s="14"/>
      <c r="AS139" s="14"/>
      <c r="AT139" s="14"/>
      <c r="AU139" s="24">
        <v>8.39</v>
      </c>
      <c r="AV139" s="24">
        <v>73.459999999999994</v>
      </c>
      <c r="AW139" s="24">
        <v>0</v>
      </c>
      <c r="AX139" s="24">
        <v>14.43</v>
      </c>
      <c r="AY139" s="24">
        <v>60.72</v>
      </c>
      <c r="AZ139" s="24">
        <v>0</v>
      </c>
      <c r="BA139" s="24">
        <v>9.9600000000000009</v>
      </c>
      <c r="BB139" s="24">
        <v>80.41</v>
      </c>
      <c r="BC139" s="24">
        <v>0</v>
      </c>
      <c r="BD139" s="13">
        <f t="shared" si="43"/>
        <v>32.78</v>
      </c>
      <c r="BE139" s="13">
        <f t="shared" si="43"/>
        <v>214.59</v>
      </c>
      <c r="BF139" s="13">
        <f t="shared" si="43"/>
        <v>0</v>
      </c>
      <c r="BG139" s="14"/>
      <c r="BH139" s="14"/>
      <c r="BI139" s="24">
        <v>685.25</v>
      </c>
      <c r="BJ139" s="24">
        <v>0.18</v>
      </c>
      <c r="BK139" s="24">
        <v>719.17</v>
      </c>
      <c r="BL139" s="24">
        <v>0</v>
      </c>
      <c r="BM139" s="24">
        <v>685.8</v>
      </c>
      <c r="BN139" s="24">
        <v>15.18</v>
      </c>
      <c r="BO139" s="13">
        <f t="shared" si="44"/>
        <v>2090.2200000000003</v>
      </c>
      <c r="BP139" s="13">
        <f t="shared" si="44"/>
        <v>15.36</v>
      </c>
      <c r="BR139" s="3">
        <v>78.349999999999994</v>
      </c>
      <c r="BS139" s="3">
        <v>28.55</v>
      </c>
      <c r="BT139" s="3">
        <v>0</v>
      </c>
      <c r="BU139" s="25">
        <f t="shared" si="45"/>
        <v>140.47000000000003</v>
      </c>
      <c r="BV139" s="26">
        <f t="shared" si="46"/>
        <v>1.3140318054256317</v>
      </c>
    </row>
    <row r="140" spans="2:74" x14ac:dyDescent="0.2">
      <c r="B140" s="11" t="s">
        <v>44</v>
      </c>
      <c r="C140" s="12" t="s">
        <v>20</v>
      </c>
      <c r="D140" s="13"/>
      <c r="E140" s="13"/>
      <c r="F140" s="24">
        <v>632.65700000000004</v>
      </c>
      <c r="G140" s="24"/>
      <c r="H140" s="24">
        <v>740.08100000000002</v>
      </c>
      <c r="I140" s="24"/>
      <c r="J140" s="24">
        <v>759.05899999999997</v>
      </c>
      <c r="K140" s="24"/>
      <c r="L140" s="13">
        <f t="shared" si="39"/>
        <v>2131.797</v>
      </c>
      <c r="M140" s="13">
        <f t="shared" si="39"/>
        <v>0</v>
      </c>
      <c r="N140" s="13"/>
      <c r="O140" s="13"/>
      <c r="P140" s="24"/>
      <c r="Q140" s="24"/>
      <c r="R140" s="24"/>
      <c r="S140" s="24"/>
      <c r="T140" s="24"/>
      <c r="U140" s="24"/>
      <c r="V140" s="13">
        <f t="shared" si="40"/>
        <v>0</v>
      </c>
      <c r="W140" s="13">
        <f t="shared" si="40"/>
        <v>0</v>
      </c>
      <c r="X140" s="13"/>
      <c r="Y140" s="13"/>
      <c r="Z140" s="24">
        <v>71.852000000000004</v>
      </c>
      <c r="AA140" s="24"/>
      <c r="AB140" s="24">
        <v>53.408999999999999</v>
      </c>
      <c r="AC140" s="24"/>
      <c r="AD140" s="24">
        <v>96.213999999999999</v>
      </c>
      <c r="AE140" s="24"/>
      <c r="AF140" s="13">
        <f t="shared" si="41"/>
        <v>221.47499999999999</v>
      </c>
      <c r="AG140" s="13">
        <f t="shared" si="41"/>
        <v>0</v>
      </c>
      <c r="AH140" s="13"/>
      <c r="AI140" s="13"/>
      <c r="AJ140" s="24">
        <v>167.33500000000001</v>
      </c>
      <c r="AK140" s="24"/>
      <c r="AL140" s="24">
        <v>239.43</v>
      </c>
      <c r="AM140" s="24"/>
      <c r="AN140" s="24">
        <v>210.23599999999999</v>
      </c>
      <c r="AO140" s="24"/>
      <c r="AP140" s="27">
        <f t="shared" si="42"/>
        <v>617.00099999999998</v>
      </c>
      <c r="AQ140" s="27">
        <f t="shared" si="42"/>
        <v>0</v>
      </c>
      <c r="AR140" s="14"/>
      <c r="AS140" s="14"/>
      <c r="AT140" s="14"/>
      <c r="AU140" s="24">
        <v>42.34</v>
      </c>
      <c r="AV140" s="24">
        <v>63.35</v>
      </c>
      <c r="AW140" s="24">
        <v>3.03</v>
      </c>
      <c r="AX140" s="24">
        <v>68.27</v>
      </c>
      <c r="AY140" s="24">
        <v>56.19</v>
      </c>
      <c r="AZ140" s="24">
        <v>3.03</v>
      </c>
      <c r="BA140" s="24">
        <v>71.94</v>
      </c>
      <c r="BB140" s="24">
        <v>56.42</v>
      </c>
      <c r="BC140" s="24">
        <v>3.42</v>
      </c>
      <c r="BD140" s="13">
        <f t="shared" si="43"/>
        <v>182.55</v>
      </c>
      <c r="BE140" s="13">
        <f t="shared" si="43"/>
        <v>175.95999999999998</v>
      </c>
      <c r="BF140" s="13">
        <f t="shared" si="43"/>
        <v>9.48</v>
      </c>
      <c r="BG140" s="14"/>
      <c r="BH140" s="14"/>
      <c r="BI140" s="24">
        <v>752.8</v>
      </c>
      <c r="BJ140" s="24">
        <v>0.86</v>
      </c>
      <c r="BK140" s="24">
        <v>832.9</v>
      </c>
      <c r="BL140" s="24">
        <v>0.86</v>
      </c>
      <c r="BM140" s="24">
        <v>815.34</v>
      </c>
      <c r="BN140" s="24">
        <v>1.22</v>
      </c>
      <c r="BO140" s="13">
        <f t="shared" si="44"/>
        <v>2401.04</v>
      </c>
      <c r="BP140" s="13">
        <f t="shared" si="44"/>
        <v>2.94</v>
      </c>
      <c r="BR140" s="3">
        <v>260.57</v>
      </c>
      <c r="BS140" s="3">
        <v>31.17</v>
      </c>
      <c r="BT140" s="3">
        <v>16.240000000000002</v>
      </c>
      <c r="BU140" s="25">
        <f t="shared" si="45"/>
        <v>60.009999999999991</v>
      </c>
      <c r="BV140" s="26">
        <f t="shared" si="46"/>
        <v>0.19485031495551655</v>
      </c>
    </row>
    <row r="141" spans="2:74" x14ac:dyDescent="0.2">
      <c r="B141" s="11" t="s">
        <v>45</v>
      </c>
      <c r="C141" s="12" t="s">
        <v>20</v>
      </c>
      <c r="D141" s="13"/>
      <c r="E141" s="13"/>
      <c r="F141" s="24">
        <v>8440.36</v>
      </c>
      <c r="G141" s="24">
        <v>13.63</v>
      </c>
      <c r="H141" s="24">
        <v>9548.2090000000007</v>
      </c>
      <c r="I141" s="24">
        <v>10.259</v>
      </c>
      <c r="J141" s="24">
        <v>10255.689</v>
      </c>
      <c r="K141" s="24">
        <v>13.532</v>
      </c>
      <c r="L141" s="13">
        <f t="shared" si="39"/>
        <v>28244.258000000002</v>
      </c>
      <c r="M141" s="13">
        <f t="shared" si="39"/>
        <v>37.421000000000006</v>
      </c>
      <c r="N141" s="13"/>
      <c r="O141" s="13"/>
      <c r="P141" s="24">
        <v>129.27600000000001</v>
      </c>
      <c r="Q141" s="24">
        <v>0.69</v>
      </c>
      <c r="R141" s="24">
        <v>141.97300000000001</v>
      </c>
      <c r="S141" s="24">
        <v>0.27</v>
      </c>
      <c r="T141" s="24">
        <v>184.17599999999999</v>
      </c>
      <c r="U141" s="24">
        <v>0.27</v>
      </c>
      <c r="V141" s="13">
        <f t="shared" si="40"/>
        <v>455.42500000000001</v>
      </c>
      <c r="W141" s="13">
        <f t="shared" si="40"/>
        <v>1.23</v>
      </c>
      <c r="X141" s="13"/>
      <c r="Y141" s="13"/>
      <c r="Z141" s="24">
        <v>145.22300000000001</v>
      </c>
      <c r="AA141" s="24"/>
      <c r="AB141" s="24">
        <v>177.52</v>
      </c>
      <c r="AC141" s="24"/>
      <c r="AD141" s="24">
        <v>195.79300000000001</v>
      </c>
      <c r="AE141" s="24"/>
      <c r="AF141" s="13">
        <f t="shared" si="41"/>
        <v>518.53600000000006</v>
      </c>
      <c r="AG141" s="13">
        <f t="shared" si="41"/>
        <v>0</v>
      </c>
      <c r="AH141" s="13"/>
      <c r="AI141" s="13"/>
      <c r="AJ141" s="24">
        <v>282.935</v>
      </c>
      <c r="AK141" s="24">
        <v>10.089</v>
      </c>
      <c r="AL141" s="24">
        <v>334.15199999999999</v>
      </c>
      <c r="AM141" s="24">
        <v>9.9049999999999994</v>
      </c>
      <c r="AN141" s="24">
        <v>403.27100000000002</v>
      </c>
      <c r="AO141" s="24">
        <v>10.09</v>
      </c>
      <c r="AP141" s="27">
        <f t="shared" si="42"/>
        <v>1020.3579999999999</v>
      </c>
      <c r="AQ141" s="27">
        <f t="shared" si="42"/>
        <v>30.084</v>
      </c>
      <c r="AR141" s="14"/>
      <c r="AS141" s="14"/>
      <c r="AT141" s="14"/>
      <c r="AU141" s="24">
        <v>29.78</v>
      </c>
      <c r="AV141" s="24">
        <v>644.41</v>
      </c>
      <c r="AW141" s="24">
        <v>0.13</v>
      </c>
      <c r="AX141" s="24">
        <v>25.68</v>
      </c>
      <c r="AY141" s="24">
        <v>722.75</v>
      </c>
      <c r="AZ141" s="24">
        <v>0.13</v>
      </c>
      <c r="BA141" s="24">
        <v>42.3</v>
      </c>
      <c r="BB141" s="24">
        <v>744.94</v>
      </c>
      <c r="BC141" s="24">
        <v>0.13</v>
      </c>
      <c r="BD141" s="13">
        <f t="shared" si="43"/>
        <v>97.759999999999991</v>
      </c>
      <c r="BE141" s="13">
        <f t="shared" si="43"/>
        <v>2112.1</v>
      </c>
      <c r="BF141" s="13">
        <f t="shared" si="43"/>
        <v>0.39</v>
      </c>
      <c r="BG141" s="14"/>
      <c r="BH141" s="14"/>
      <c r="BI141" s="24">
        <v>1965.32</v>
      </c>
      <c r="BJ141" s="24">
        <v>0.67</v>
      </c>
      <c r="BK141" s="24">
        <v>2298.4499999999998</v>
      </c>
      <c r="BL141" s="24">
        <v>-3.37</v>
      </c>
      <c r="BM141" s="24">
        <v>2452.09</v>
      </c>
      <c r="BN141" s="24">
        <v>2</v>
      </c>
      <c r="BO141" s="13">
        <f t="shared" si="44"/>
        <v>6715.86</v>
      </c>
      <c r="BP141" s="13">
        <f t="shared" si="44"/>
        <v>-0.70000000000000018</v>
      </c>
      <c r="BR141" s="3">
        <v>669.83999999999992</v>
      </c>
      <c r="BS141" s="3">
        <v>1058.25</v>
      </c>
      <c r="BT141" s="3">
        <v>8.2799999999999994</v>
      </c>
      <c r="BU141" s="25">
        <f t="shared" si="45"/>
        <v>473.87999999999965</v>
      </c>
      <c r="BV141" s="26">
        <f t="shared" si="46"/>
        <v>0.27291418303702536</v>
      </c>
    </row>
    <row r="142" spans="2:74" x14ac:dyDescent="0.2">
      <c r="B142" s="11" t="s">
        <v>46</v>
      </c>
      <c r="C142" s="12" t="s">
        <v>20</v>
      </c>
      <c r="D142" s="13"/>
      <c r="E142" s="13"/>
      <c r="F142" s="24">
        <v>1320.117</v>
      </c>
      <c r="G142" s="24">
        <v>8.1880000000000006</v>
      </c>
      <c r="H142" s="24">
        <v>1574.3340000000001</v>
      </c>
      <c r="I142" s="24">
        <v>0.22800000000000001</v>
      </c>
      <c r="J142" s="24">
        <v>1794.8810000000001</v>
      </c>
      <c r="K142" s="24"/>
      <c r="L142" s="13">
        <f t="shared" si="39"/>
        <v>4689.3320000000003</v>
      </c>
      <c r="M142" s="13">
        <f t="shared" si="39"/>
        <v>8.4160000000000004</v>
      </c>
      <c r="N142" s="13"/>
      <c r="O142" s="13"/>
      <c r="P142" s="24">
        <v>0.17399999999999999</v>
      </c>
      <c r="Q142" s="24"/>
      <c r="R142" s="24">
        <v>0.35199999999999998</v>
      </c>
      <c r="S142" s="24"/>
      <c r="T142" s="24">
        <v>0.27</v>
      </c>
      <c r="U142" s="24"/>
      <c r="V142" s="13">
        <f t="shared" si="40"/>
        <v>0.79600000000000004</v>
      </c>
      <c r="W142" s="13">
        <f t="shared" si="40"/>
        <v>0</v>
      </c>
      <c r="X142" s="13"/>
      <c r="Y142" s="13"/>
      <c r="Z142" s="24">
        <v>54.768000000000001</v>
      </c>
      <c r="AA142" s="24"/>
      <c r="AB142" s="24">
        <v>81.355999999999995</v>
      </c>
      <c r="AC142" s="24"/>
      <c r="AD142" s="24">
        <v>101.08</v>
      </c>
      <c r="AE142" s="24"/>
      <c r="AF142" s="13">
        <f t="shared" si="41"/>
        <v>237.20400000000001</v>
      </c>
      <c r="AG142" s="13">
        <f t="shared" si="41"/>
        <v>0</v>
      </c>
      <c r="AH142" s="13"/>
      <c r="AI142" s="13"/>
      <c r="AJ142" s="24">
        <v>216.72300000000001</v>
      </c>
      <c r="AK142" s="24"/>
      <c r="AL142" s="24">
        <v>267.35199999999998</v>
      </c>
      <c r="AM142" s="24">
        <v>0.22800000000000001</v>
      </c>
      <c r="AN142" s="24">
        <v>340.37700000000001</v>
      </c>
      <c r="AO142" s="24"/>
      <c r="AP142" s="27">
        <f t="shared" si="42"/>
        <v>824.452</v>
      </c>
      <c r="AQ142" s="27">
        <f t="shared" si="42"/>
        <v>0.22800000000000001</v>
      </c>
      <c r="AR142" s="14"/>
      <c r="AS142" s="14"/>
      <c r="AT142" s="14"/>
      <c r="AU142" s="24">
        <v>25.38</v>
      </c>
      <c r="AV142" s="24">
        <v>62.58</v>
      </c>
      <c r="AW142" s="24">
        <v>0.13</v>
      </c>
      <c r="AX142" s="24">
        <v>16.010000000000002</v>
      </c>
      <c r="AY142" s="24">
        <v>84.4</v>
      </c>
      <c r="AZ142" s="24">
        <v>0.13</v>
      </c>
      <c r="BA142" s="24">
        <v>11.99</v>
      </c>
      <c r="BB142" s="24">
        <v>79.510000000000005</v>
      </c>
      <c r="BC142" s="24">
        <v>0.13</v>
      </c>
      <c r="BD142" s="13">
        <f t="shared" si="43"/>
        <v>53.38</v>
      </c>
      <c r="BE142" s="13">
        <f t="shared" si="43"/>
        <v>226.49</v>
      </c>
      <c r="BF142" s="13">
        <f t="shared" si="43"/>
        <v>0.39</v>
      </c>
      <c r="BG142" s="14"/>
      <c r="BH142" s="14"/>
      <c r="BI142" s="24">
        <v>1142.68</v>
      </c>
      <c r="BJ142" s="24">
        <v>1.33</v>
      </c>
      <c r="BK142" s="24">
        <v>1386.54</v>
      </c>
      <c r="BL142" s="24">
        <v>1.42</v>
      </c>
      <c r="BM142" s="24">
        <v>1329.16</v>
      </c>
      <c r="BN142" s="24">
        <v>0.24</v>
      </c>
      <c r="BO142" s="13">
        <f t="shared" si="44"/>
        <v>3858.38</v>
      </c>
      <c r="BP142" s="13">
        <f t="shared" si="44"/>
        <v>2.99</v>
      </c>
      <c r="BR142" s="3">
        <v>201.76</v>
      </c>
      <c r="BS142" s="3">
        <v>73.67</v>
      </c>
      <c r="BT142" s="3">
        <v>0.54</v>
      </c>
      <c r="BU142" s="25">
        <f t="shared" si="45"/>
        <v>4.2899999999999636</v>
      </c>
      <c r="BV142" s="26">
        <f t="shared" si="46"/>
        <v>1.5545167953038241E-2</v>
      </c>
    </row>
    <row r="143" spans="2:74" x14ac:dyDescent="0.2">
      <c r="B143" s="11" t="s">
        <v>47</v>
      </c>
      <c r="C143" s="12" t="s">
        <v>20</v>
      </c>
      <c r="D143" s="13"/>
      <c r="E143" s="13"/>
      <c r="F143" s="24">
        <v>700.63</v>
      </c>
      <c r="G143" s="24"/>
      <c r="H143" s="24">
        <v>783.899</v>
      </c>
      <c r="I143" s="24"/>
      <c r="J143" s="24">
        <v>905.31799999999998</v>
      </c>
      <c r="K143" s="24"/>
      <c r="L143" s="13">
        <f t="shared" si="39"/>
        <v>2389.8469999999998</v>
      </c>
      <c r="M143" s="13">
        <f t="shared" si="39"/>
        <v>0</v>
      </c>
      <c r="N143" s="13"/>
      <c r="O143" s="13"/>
      <c r="P143" s="24"/>
      <c r="Q143" s="24"/>
      <c r="R143" s="24"/>
      <c r="S143" s="24"/>
      <c r="T143" s="24"/>
      <c r="U143" s="24"/>
      <c r="V143" s="13">
        <f t="shared" si="40"/>
        <v>0</v>
      </c>
      <c r="W143" s="13">
        <f t="shared" si="40"/>
        <v>0</v>
      </c>
      <c r="X143" s="13"/>
      <c r="Y143" s="13"/>
      <c r="Z143" s="24">
        <v>20.381</v>
      </c>
      <c r="AA143" s="24"/>
      <c r="AB143" s="24">
        <v>22.939</v>
      </c>
      <c r="AC143" s="24"/>
      <c r="AD143" s="24">
        <v>29.111000000000001</v>
      </c>
      <c r="AE143" s="24"/>
      <c r="AF143" s="13">
        <f t="shared" si="41"/>
        <v>72.430999999999997</v>
      </c>
      <c r="AG143" s="13">
        <f t="shared" si="41"/>
        <v>0</v>
      </c>
      <c r="AH143" s="13"/>
      <c r="AI143" s="13"/>
      <c r="AJ143" s="24">
        <v>166.17</v>
      </c>
      <c r="AK143" s="24"/>
      <c r="AL143" s="24">
        <v>188.89500000000001</v>
      </c>
      <c r="AM143" s="24"/>
      <c r="AN143" s="24">
        <v>248.72</v>
      </c>
      <c r="AO143" s="24"/>
      <c r="AP143" s="27">
        <f t="shared" si="42"/>
        <v>603.78499999999997</v>
      </c>
      <c r="AQ143" s="27">
        <f t="shared" si="42"/>
        <v>0</v>
      </c>
      <c r="AR143" s="14"/>
      <c r="AS143" s="14"/>
      <c r="AT143" s="14"/>
      <c r="AU143" s="24">
        <v>21.33</v>
      </c>
      <c r="AV143" s="24">
        <v>50.66</v>
      </c>
      <c r="AW143" s="24">
        <v>4.9400000000000004</v>
      </c>
      <c r="AX143" s="24">
        <v>18.309999999999999</v>
      </c>
      <c r="AY143" s="24">
        <v>55.51</v>
      </c>
      <c r="AZ143" s="24">
        <v>4.67</v>
      </c>
      <c r="BA143" s="24">
        <v>19.05</v>
      </c>
      <c r="BB143" s="24">
        <v>51.29</v>
      </c>
      <c r="BC143" s="24">
        <v>4.9400000000000004</v>
      </c>
      <c r="BD143" s="13">
        <f t="shared" si="43"/>
        <v>58.69</v>
      </c>
      <c r="BE143" s="13">
        <f t="shared" si="43"/>
        <v>157.45999999999998</v>
      </c>
      <c r="BF143" s="13">
        <f t="shared" si="43"/>
        <v>14.55</v>
      </c>
      <c r="BG143" s="14"/>
      <c r="BH143" s="14"/>
      <c r="BI143" s="24">
        <v>449.28</v>
      </c>
      <c r="BJ143" s="24">
        <v>-0.66</v>
      </c>
      <c r="BK143" s="24">
        <v>504.48</v>
      </c>
      <c r="BL143" s="24">
        <v>0.17</v>
      </c>
      <c r="BM143" s="24">
        <v>461.42</v>
      </c>
      <c r="BN143" s="24">
        <v>0</v>
      </c>
      <c r="BO143" s="13">
        <f t="shared" si="44"/>
        <v>1415.18</v>
      </c>
      <c r="BP143" s="13">
        <f t="shared" si="44"/>
        <v>-0.49</v>
      </c>
      <c r="BR143" s="3">
        <v>193.51999999999998</v>
      </c>
      <c r="BS143" s="3">
        <v>48.790000000000006</v>
      </c>
      <c r="BT143" s="3">
        <v>0</v>
      </c>
      <c r="BU143" s="25">
        <f t="shared" si="45"/>
        <v>-11.610000000000014</v>
      </c>
      <c r="BV143" s="26">
        <f t="shared" si="46"/>
        <v>-4.7913829392101086E-2</v>
      </c>
    </row>
    <row r="144" spans="2:74" x14ac:dyDescent="0.2">
      <c r="B144" s="11" t="s">
        <v>48</v>
      </c>
      <c r="C144" s="12" t="s">
        <v>20</v>
      </c>
      <c r="D144" s="13"/>
      <c r="E144" s="13"/>
      <c r="F144" s="24">
        <v>1189.7940000000001</v>
      </c>
      <c r="G144" s="24">
        <v>4.6609999999999996</v>
      </c>
      <c r="H144" s="24">
        <v>1326.412</v>
      </c>
      <c r="I144" s="24">
        <v>5.0949999999999998</v>
      </c>
      <c r="J144" s="24">
        <v>1494.61</v>
      </c>
      <c r="K144" s="24">
        <v>6.3719999999999999</v>
      </c>
      <c r="L144" s="13">
        <f t="shared" si="39"/>
        <v>4010.8159999999998</v>
      </c>
      <c r="M144" s="13">
        <f t="shared" si="39"/>
        <v>16.128</v>
      </c>
      <c r="N144" s="13"/>
      <c r="O144" s="13"/>
      <c r="P144" s="24">
        <v>6.1980000000000004</v>
      </c>
      <c r="Q144" s="24"/>
      <c r="R144" s="24">
        <v>8.6739999999999995</v>
      </c>
      <c r="S144" s="24"/>
      <c r="T144" s="24">
        <v>12.038</v>
      </c>
      <c r="U144" s="24"/>
      <c r="V144" s="13">
        <f t="shared" si="40"/>
        <v>26.91</v>
      </c>
      <c r="W144" s="13">
        <f t="shared" si="40"/>
        <v>0</v>
      </c>
      <c r="X144" s="13"/>
      <c r="Y144" s="13"/>
      <c r="Z144" s="24">
        <v>109.554</v>
      </c>
      <c r="AA144" s="24">
        <v>0.45200000000000001</v>
      </c>
      <c r="AB144" s="24">
        <v>121.066</v>
      </c>
      <c r="AC144" s="24">
        <v>0.42099999999999999</v>
      </c>
      <c r="AD144" s="24">
        <v>136.286</v>
      </c>
      <c r="AE144" s="24">
        <v>0.215</v>
      </c>
      <c r="AF144" s="13">
        <f t="shared" si="41"/>
        <v>366.90600000000001</v>
      </c>
      <c r="AG144" s="13">
        <f t="shared" si="41"/>
        <v>1.0880000000000001</v>
      </c>
      <c r="AH144" s="13"/>
      <c r="AI144" s="13"/>
      <c r="AJ144" s="24">
        <v>183.69200000000001</v>
      </c>
      <c r="AK144" s="24">
        <v>4.1769999999999996</v>
      </c>
      <c r="AL144" s="24">
        <v>224.82</v>
      </c>
      <c r="AM144" s="24">
        <v>4.6420000000000003</v>
      </c>
      <c r="AN144" s="24">
        <v>267.58</v>
      </c>
      <c r="AO144" s="24">
        <v>6.1150000000000002</v>
      </c>
      <c r="AP144" s="27">
        <f t="shared" si="42"/>
        <v>676.09199999999998</v>
      </c>
      <c r="AQ144" s="27">
        <f t="shared" si="42"/>
        <v>14.933999999999999</v>
      </c>
      <c r="AR144" s="14"/>
      <c r="AS144" s="14"/>
      <c r="AT144" s="14"/>
      <c r="AU144" s="24">
        <v>33.71</v>
      </c>
      <c r="AV144" s="24">
        <v>117.53</v>
      </c>
      <c r="AW144" s="24">
        <v>0</v>
      </c>
      <c r="AX144" s="24">
        <v>46.69</v>
      </c>
      <c r="AY144" s="24">
        <v>129.74</v>
      </c>
      <c r="AZ144" s="24">
        <v>0</v>
      </c>
      <c r="BA144" s="24">
        <v>48.76</v>
      </c>
      <c r="BB144" s="24">
        <v>123.56</v>
      </c>
      <c r="BC144" s="24">
        <v>0</v>
      </c>
      <c r="BD144" s="13">
        <f t="shared" si="43"/>
        <v>129.16</v>
      </c>
      <c r="BE144" s="13">
        <f t="shared" si="43"/>
        <v>370.83000000000004</v>
      </c>
      <c r="BF144" s="13">
        <f t="shared" si="43"/>
        <v>0</v>
      </c>
      <c r="BG144" s="14"/>
      <c r="BH144" s="14"/>
      <c r="BI144" s="24">
        <v>1511.92</v>
      </c>
      <c r="BJ144" s="24">
        <v>0.96</v>
      </c>
      <c r="BK144" s="24">
        <v>1786.41</v>
      </c>
      <c r="BL144" s="24">
        <v>-1.84</v>
      </c>
      <c r="BM144" s="24">
        <v>1950.32</v>
      </c>
      <c r="BN144" s="24">
        <v>3.72</v>
      </c>
      <c r="BO144" s="13">
        <f t="shared" si="44"/>
        <v>5248.65</v>
      </c>
      <c r="BP144" s="13">
        <f t="shared" si="44"/>
        <v>2.84</v>
      </c>
      <c r="BR144" s="3">
        <v>302.92</v>
      </c>
      <c r="BS144" s="3">
        <v>189.07</v>
      </c>
      <c r="BT144" s="3">
        <v>4.3499999999999996</v>
      </c>
      <c r="BU144" s="25">
        <f t="shared" si="45"/>
        <v>3.6499999999999773</v>
      </c>
      <c r="BV144" s="26">
        <f t="shared" si="46"/>
        <v>7.3538300358624671E-3</v>
      </c>
    </row>
    <row r="145" spans="1:76" x14ac:dyDescent="0.2">
      <c r="B145" s="11" t="s">
        <v>49</v>
      </c>
      <c r="C145" s="12" t="s">
        <v>20</v>
      </c>
      <c r="D145" s="13"/>
      <c r="E145" s="13"/>
      <c r="F145" s="24">
        <v>775.62900000000002</v>
      </c>
      <c r="G145" s="24">
        <v>9.0530000000000008</v>
      </c>
      <c r="H145" s="24">
        <v>958.17</v>
      </c>
      <c r="I145" s="24">
        <v>17.381</v>
      </c>
      <c r="J145" s="24">
        <v>1066.5930000000001</v>
      </c>
      <c r="K145" s="24">
        <v>1.679</v>
      </c>
      <c r="L145" s="13">
        <f t="shared" si="39"/>
        <v>2800.3919999999998</v>
      </c>
      <c r="M145" s="13">
        <f t="shared" si="39"/>
        <v>28.113</v>
      </c>
      <c r="N145" s="13"/>
      <c r="O145" s="13"/>
      <c r="P145" s="24"/>
      <c r="Q145" s="24"/>
      <c r="R145" s="24"/>
      <c r="S145" s="24"/>
      <c r="T145" s="24"/>
      <c r="U145" s="24"/>
      <c r="V145" s="13">
        <f t="shared" si="40"/>
        <v>0</v>
      </c>
      <c r="W145" s="13">
        <f t="shared" si="40"/>
        <v>0</v>
      </c>
      <c r="X145" s="13"/>
      <c r="Y145" s="13"/>
      <c r="Z145" s="24">
        <v>48.25</v>
      </c>
      <c r="AA145" s="24"/>
      <c r="AB145" s="24">
        <v>61.784999999999997</v>
      </c>
      <c r="AC145" s="24"/>
      <c r="AD145" s="24">
        <v>77.344999999999999</v>
      </c>
      <c r="AE145" s="24"/>
      <c r="AF145" s="13">
        <f t="shared" si="41"/>
        <v>187.38</v>
      </c>
      <c r="AG145" s="13">
        <f t="shared" si="41"/>
        <v>0</v>
      </c>
      <c r="AH145" s="13"/>
      <c r="AI145" s="13"/>
      <c r="AJ145" s="24">
        <v>80.043000000000006</v>
      </c>
      <c r="AK145" s="24">
        <v>9.048</v>
      </c>
      <c r="AL145" s="24">
        <v>91.049000000000007</v>
      </c>
      <c r="AM145" s="24">
        <v>17.376000000000001</v>
      </c>
      <c r="AN145" s="24">
        <v>114.67700000000001</v>
      </c>
      <c r="AO145" s="24">
        <v>1.6739999999999999</v>
      </c>
      <c r="AP145" s="27">
        <f t="shared" si="42"/>
        <v>285.76900000000001</v>
      </c>
      <c r="AQ145" s="27">
        <f t="shared" si="42"/>
        <v>28.097999999999999</v>
      </c>
      <c r="AR145" s="14"/>
      <c r="AS145" s="14"/>
      <c r="AT145" s="14"/>
      <c r="AU145" s="24">
        <v>77.290000000000006</v>
      </c>
      <c r="AV145" s="24">
        <v>101.58</v>
      </c>
      <c r="AW145" s="24">
        <v>0.57999999999999996</v>
      </c>
      <c r="AX145" s="24">
        <v>62.6</v>
      </c>
      <c r="AY145" s="24">
        <v>108.52</v>
      </c>
      <c r="AZ145" s="24">
        <v>0.26</v>
      </c>
      <c r="BA145" s="24">
        <v>70.17</v>
      </c>
      <c r="BB145" s="24">
        <v>126.82</v>
      </c>
      <c r="BC145" s="24">
        <v>0.26</v>
      </c>
      <c r="BD145" s="13">
        <f t="shared" si="43"/>
        <v>210.06</v>
      </c>
      <c r="BE145" s="13">
        <f t="shared" si="43"/>
        <v>336.91999999999996</v>
      </c>
      <c r="BF145" s="13">
        <f t="shared" si="43"/>
        <v>1.1000000000000001</v>
      </c>
      <c r="BG145" s="14"/>
      <c r="BH145" s="14"/>
      <c r="BI145" s="24">
        <v>654.04</v>
      </c>
      <c r="BJ145" s="24">
        <v>0.39</v>
      </c>
      <c r="BK145" s="24">
        <v>742.85</v>
      </c>
      <c r="BL145" s="24">
        <v>0.39</v>
      </c>
      <c r="BM145" s="24">
        <v>735.47</v>
      </c>
      <c r="BN145" s="24">
        <v>0.28000000000000003</v>
      </c>
      <c r="BO145" s="13">
        <f t="shared" si="44"/>
        <v>2132.3599999999997</v>
      </c>
      <c r="BP145" s="13">
        <f t="shared" si="44"/>
        <v>1.06</v>
      </c>
      <c r="BR145" s="3">
        <v>459.71000000000004</v>
      </c>
      <c r="BS145" s="3">
        <v>73.209999999999994</v>
      </c>
      <c r="BT145" s="3">
        <v>0</v>
      </c>
      <c r="BU145" s="25">
        <f t="shared" si="45"/>
        <v>15.159999999999968</v>
      </c>
      <c r="BV145" s="26">
        <f t="shared" si="46"/>
        <v>2.8447046461007219E-2</v>
      </c>
    </row>
    <row r="146" spans="1:76" x14ac:dyDescent="0.2">
      <c r="A146" s="62" t="s">
        <v>50</v>
      </c>
      <c r="B146" s="62"/>
      <c r="C146" s="12" t="s">
        <v>20</v>
      </c>
      <c r="D146" s="17">
        <f>SUM(D116:D145)</f>
        <v>0</v>
      </c>
      <c r="E146" s="17">
        <f>SUM(E116:E145)</f>
        <v>0</v>
      </c>
      <c r="F146" s="17">
        <f t="shared" ref="F146:K146" si="47">SUMIF(F116:F145,"&gt;0")</f>
        <v>316510.18999999989</v>
      </c>
      <c r="G146" s="18">
        <f t="shared" si="47"/>
        <v>1518.2509999999872</v>
      </c>
      <c r="H146" s="17">
        <f t="shared" si="47"/>
        <v>344675.41599999991</v>
      </c>
      <c r="I146" s="18">
        <f t="shared" si="47"/>
        <v>1356.4030000000025</v>
      </c>
      <c r="J146" s="17">
        <f t="shared" si="47"/>
        <v>393729.57900000009</v>
      </c>
      <c r="K146" s="18">
        <f t="shared" si="47"/>
        <v>1677.4330000000107</v>
      </c>
      <c r="L146" s="17">
        <f>SUM(L116:L145)</f>
        <v>1054915.1850000001</v>
      </c>
      <c r="M146" s="18">
        <f>SUMIF(M116:M145,"&gt;0")</f>
        <v>4552.0870000000004</v>
      </c>
      <c r="N146" s="17">
        <f>SUM(N116:N145)</f>
        <v>0</v>
      </c>
      <c r="O146" s="17">
        <f>SUM(O116:O145)</f>
        <v>0</v>
      </c>
      <c r="P146" s="18">
        <f>SUMIF(P116:P145,"&gt;0")</f>
        <v>8976.5110000000004</v>
      </c>
      <c r="Q146" s="18">
        <f>SUMIF(Q116:Q145,"&gt;0")</f>
        <v>54.671000000000006</v>
      </c>
      <c r="R146" s="17">
        <f>SUM(R116:R145)</f>
        <v>9438.4430000000011</v>
      </c>
      <c r="S146" s="18">
        <f>SUMIF(S116:S145,"&gt;0")</f>
        <v>34.783000000000001</v>
      </c>
      <c r="T146" s="18">
        <f>SUMIF(T116:T145,"&gt;0")</f>
        <v>10223.557000000001</v>
      </c>
      <c r="U146" s="18">
        <f>SUMIF(U116:U145,"&gt;0")</f>
        <v>34.651000000000003</v>
      </c>
      <c r="V146" s="17">
        <f>SUM(V116:V145)</f>
        <v>28638.510999999999</v>
      </c>
      <c r="W146" s="18">
        <f>SUMIF(W116:W145,"&gt;0")</f>
        <v>124.105</v>
      </c>
      <c r="X146" s="17">
        <f>SUM(X116:X145)</f>
        <v>0</v>
      </c>
      <c r="Y146" s="17">
        <f>SUM(Y116:Y145)</f>
        <v>0</v>
      </c>
      <c r="Z146" s="17">
        <f t="shared" ref="Z146:AT146" si="48">SUM(Z116:Z145)</f>
        <v>6907.1120000000001</v>
      </c>
      <c r="AA146" s="18">
        <f>SUMIF(AA116:AA145,"&gt;0")</f>
        <v>11.798</v>
      </c>
      <c r="AB146" s="17">
        <f t="shared" si="48"/>
        <v>7733.3410000000003</v>
      </c>
      <c r="AC146" s="18">
        <f>SUMIF(AC116:AC145,"&gt;0")</f>
        <v>28.433</v>
      </c>
      <c r="AD146" s="17">
        <f t="shared" si="48"/>
        <v>8285.1349999999966</v>
      </c>
      <c r="AE146" s="18">
        <f>SUMIF(AE116:AE145,"&gt;0")</f>
        <v>14.36</v>
      </c>
      <c r="AF146" s="17">
        <f t="shared" si="48"/>
        <v>22925.588</v>
      </c>
      <c r="AG146" s="18">
        <f>SUMIF(AG116:AG145,"&gt;0")</f>
        <v>54.591000000000001</v>
      </c>
      <c r="AH146" s="17">
        <f t="shared" si="48"/>
        <v>0</v>
      </c>
      <c r="AI146" s="17">
        <f t="shared" si="48"/>
        <v>0</v>
      </c>
      <c r="AJ146" s="17">
        <f t="shared" si="48"/>
        <v>10946.356999999998</v>
      </c>
      <c r="AK146" s="18">
        <f t="shared" si="48"/>
        <v>424.08799999999997</v>
      </c>
      <c r="AL146" s="17">
        <f t="shared" si="48"/>
        <v>12011.519000000002</v>
      </c>
      <c r="AM146" s="18">
        <f t="shared" si="48"/>
        <v>270.839</v>
      </c>
      <c r="AN146" s="17">
        <f t="shared" si="48"/>
        <v>13903.212</v>
      </c>
      <c r="AO146" s="18">
        <f t="shared" si="48"/>
        <v>453.005</v>
      </c>
      <c r="AP146" s="17">
        <f t="shared" si="48"/>
        <v>36861.087999999996</v>
      </c>
      <c r="AQ146" s="18">
        <f t="shared" si="48"/>
        <v>1147.932</v>
      </c>
      <c r="AR146" s="17">
        <f t="shared" si="48"/>
        <v>0</v>
      </c>
      <c r="AS146" s="17">
        <f t="shared" si="48"/>
        <v>0</v>
      </c>
      <c r="AT146" s="17">
        <f t="shared" si="48"/>
        <v>0</v>
      </c>
      <c r="AU146" s="17">
        <f t="shared" ref="AU146:BF146" si="49">SUM(AU116:AU145)</f>
        <v>1667.6299999999999</v>
      </c>
      <c r="AV146" s="17">
        <f t="shared" si="49"/>
        <v>26800.719999999998</v>
      </c>
      <c r="AW146" s="18">
        <f t="shared" si="49"/>
        <v>942.4</v>
      </c>
      <c r="AX146" s="17">
        <f t="shared" si="49"/>
        <v>1750.0200000000002</v>
      </c>
      <c r="AY146" s="17">
        <f t="shared" si="49"/>
        <v>28293.500000000007</v>
      </c>
      <c r="AZ146" s="18">
        <f t="shared" si="49"/>
        <v>897.03999999999974</v>
      </c>
      <c r="BA146" s="17">
        <f t="shared" si="49"/>
        <v>1792.72</v>
      </c>
      <c r="BB146" s="17">
        <f t="shared" si="49"/>
        <v>27691.519999999993</v>
      </c>
      <c r="BC146" s="18">
        <f t="shared" si="49"/>
        <v>833.13999999999987</v>
      </c>
      <c r="BD146" s="17">
        <f t="shared" si="49"/>
        <v>5210.37</v>
      </c>
      <c r="BE146" s="17">
        <f t="shared" si="49"/>
        <v>82785.740000000005</v>
      </c>
      <c r="BF146" s="18">
        <f t="shared" si="49"/>
        <v>2672.58</v>
      </c>
      <c r="BG146" s="17">
        <f>SUM(BG116:BG145)</f>
        <v>0</v>
      </c>
      <c r="BH146" s="17">
        <f>SUM(BH116:BH145)</f>
        <v>0</v>
      </c>
      <c r="BI146" s="17">
        <f t="shared" ref="BI146:BP146" si="50">SUM(BI116:BI145)</f>
        <v>54318.91</v>
      </c>
      <c r="BJ146" s="18">
        <f t="shared" si="50"/>
        <v>79.05</v>
      </c>
      <c r="BK146" s="17">
        <f t="shared" si="50"/>
        <v>63647.02</v>
      </c>
      <c r="BL146" s="18">
        <f t="shared" si="50"/>
        <v>36.56</v>
      </c>
      <c r="BM146" s="17">
        <f t="shared" si="50"/>
        <v>70888.840000000011</v>
      </c>
      <c r="BN146" s="18">
        <f t="shared" si="50"/>
        <v>84.12</v>
      </c>
      <c r="BO146" s="17">
        <f t="shared" si="50"/>
        <v>188854.77</v>
      </c>
      <c r="BP146" s="18">
        <f t="shared" si="50"/>
        <v>199.73</v>
      </c>
      <c r="BR146" s="3">
        <f>SUM(BR116:BR145)</f>
        <v>107704.61000000002</v>
      </c>
      <c r="BS146" s="3">
        <f>SUM(BS116:BS145)</f>
        <v>24239.200000000001</v>
      </c>
      <c r="BT146" s="3">
        <f>SUM(BT116:BT145)</f>
        <v>1231.8399999999997</v>
      </c>
      <c r="BU146" s="25">
        <f>SUM(BD146:BF146)-SUM(BR146:BT146)</f>
        <v>-42506.960000000021</v>
      </c>
      <c r="BV146" s="26">
        <f>BU146/SUM(BR146:BT146)</f>
        <v>-0.31917966985706481</v>
      </c>
      <c r="BW146" s="7">
        <f>SUM(BD146:BF146)*0.348</f>
        <v>31552.704119999999</v>
      </c>
      <c r="BX146" s="7">
        <f>BW146</f>
        <v>31552.704119999999</v>
      </c>
    </row>
    <row r="147" spans="1:76" x14ac:dyDescent="0.2">
      <c r="BF147" s="15"/>
      <c r="BP147" s="15"/>
    </row>
    <row r="149" spans="1:76" x14ac:dyDescent="0.2">
      <c r="B149" s="22"/>
      <c r="C149" s="21"/>
      <c r="D149" s="20"/>
      <c r="E149" s="20"/>
      <c r="F149" s="23"/>
      <c r="G149" s="23"/>
      <c r="H149" s="23"/>
      <c r="I149" s="23"/>
      <c r="J149" s="23"/>
      <c r="K149" s="23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</row>
    <row r="150" spans="1:76" x14ac:dyDescent="0.2">
      <c r="B150" s="22"/>
      <c r="C150" s="21"/>
      <c r="D150" s="20"/>
      <c r="E150" s="20"/>
      <c r="F150" s="23"/>
      <c r="G150" s="23"/>
      <c r="H150" s="23"/>
      <c r="I150" s="23"/>
      <c r="J150" s="23"/>
      <c r="K150" s="23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9"/>
      <c r="BE150" s="29"/>
      <c r="BF150" s="29"/>
      <c r="BO150" s="15">
        <f>BO38+BO74+BO110+BO146</f>
        <v>714224.22000000009</v>
      </c>
      <c r="BP150" s="15">
        <f>BP38+BP74+BP110+BP146</f>
        <v>911.17000000000007</v>
      </c>
    </row>
    <row r="151" spans="1:76" x14ac:dyDescent="0.2">
      <c r="B151" s="22"/>
      <c r="C151" s="21"/>
      <c r="D151" s="20"/>
      <c r="E151" s="20"/>
      <c r="F151" s="23"/>
      <c r="G151" s="23"/>
      <c r="H151" s="23"/>
      <c r="I151" s="23"/>
      <c r="J151" s="23"/>
      <c r="K151" s="23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9"/>
      <c r="BF151" s="20"/>
      <c r="BP151" s="15">
        <f>BO150+BP150</f>
        <v>715135.39000000013</v>
      </c>
    </row>
    <row r="152" spans="1:76" x14ac:dyDescent="0.2">
      <c r="B152" s="22"/>
      <c r="C152" s="21"/>
      <c r="D152" s="20"/>
      <c r="E152" s="20"/>
      <c r="F152" s="23"/>
      <c r="G152" s="23"/>
      <c r="H152" s="23"/>
      <c r="I152" s="23"/>
      <c r="J152" s="23"/>
      <c r="K152" s="23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</row>
    <row r="153" spans="1:76" x14ac:dyDescent="0.2">
      <c r="B153" s="22"/>
      <c r="C153" s="21"/>
      <c r="D153" s="20"/>
      <c r="E153" s="20"/>
      <c r="F153" s="23"/>
      <c r="G153" s="23"/>
      <c r="H153" s="23"/>
      <c r="I153" s="23"/>
      <c r="J153" s="23"/>
      <c r="K153" s="23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</row>
    <row r="154" spans="1:76" x14ac:dyDescent="0.2">
      <c r="B154" s="22"/>
      <c r="C154" s="21"/>
      <c r="D154" s="20"/>
      <c r="E154" s="20"/>
      <c r="F154" s="23"/>
      <c r="G154" s="23"/>
      <c r="H154" s="23"/>
      <c r="I154" s="23"/>
      <c r="J154" s="23"/>
      <c r="K154" s="23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</row>
    <row r="155" spans="1:76" x14ac:dyDescent="0.2">
      <c r="B155" s="22"/>
      <c r="C155" s="21"/>
      <c r="D155" s="20"/>
      <c r="E155" s="20"/>
      <c r="F155" s="23"/>
      <c r="G155" s="23"/>
      <c r="H155" s="23"/>
      <c r="I155" s="23"/>
      <c r="J155" s="23"/>
      <c r="K155" s="23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</row>
    <row r="156" spans="1:76" x14ac:dyDescent="0.2">
      <c r="B156" s="22"/>
      <c r="C156" s="21"/>
      <c r="D156" s="20"/>
      <c r="E156" s="20"/>
      <c r="F156" s="23"/>
      <c r="G156" s="23"/>
      <c r="H156" s="23"/>
      <c r="I156" s="23"/>
      <c r="J156" s="23"/>
      <c r="K156" s="23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</row>
    <row r="157" spans="1:76" x14ac:dyDescent="0.2">
      <c r="B157" s="22"/>
      <c r="C157" s="21"/>
      <c r="D157" s="20"/>
      <c r="E157" s="20"/>
      <c r="F157" s="23"/>
      <c r="G157" s="23"/>
      <c r="H157" s="23"/>
      <c r="I157" s="23"/>
      <c r="J157" s="23"/>
      <c r="K157" s="23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</row>
    <row r="158" spans="1:76" x14ac:dyDescent="0.2">
      <c r="B158" s="22"/>
      <c r="C158" s="21"/>
      <c r="D158" s="20"/>
      <c r="E158" s="20"/>
      <c r="F158" s="23"/>
      <c r="G158" s="23"/>
      <c r="H158" s="23"/>
      <c r="I158" s="23"/>
      <c r="J158" s="23"/>
      <c r="K158" s="23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</row>
    <row r="159" spans="1:76" x14ac:dyDescent="0.2">
      <c r="B159" s="22"/>
      <c r="C159" s="21"/>
      <c r="D159" s="20"/>
      <c r="E159" s="20"/>
      <c r="F159" s="23"/>
      <c r="G159" s="23"/>
      <c r="H159" s="23"/>
      <c r="I159" s="23"/>
      <c r="J159" s="23"/>
      <c r="K159" s="23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</row>
    <row r="160" spans="1:76" x14ac:dyDescent="0.2">
      <c r="B160" s="22"/>
      <c r="C160" s="21"/>
      <c r="D160" s="20"/>
      <c r="E160" s="20"/>
      <c r="F160" s="23"/>
      <c r="G160" s="23"/>
      <c r="H160" s="23"/>
      <c r="I160" s="23"/>
      <c r="J160" s="23"/>
      <c r="K160" s="23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</row>
    <row r="161" spans="2:58" x14ac:dyDescent="0.2">
      <c r="B161" s="22"/>
      <c r="C161" s="21"/>
      <c r="D161" s="20"/>
      <c r="E161" s="20"/>
      <c r="F161" s="23"/>
      <c r="G161" s="23"/>
      <c r="H161" s="23"/>
      <c r="I161" s="23"/>
      <c r="J161" s="23"/>
      <c r="K161" s="23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</row>
    <row r="162" spans="2:58" x14ac:dyDescent="0.2">
      <c r="B162" s="22"/>
      <c r="C162" s="21"/>
      <c r="D162" s="20"/>
      <c r="E162" s="20"/>
      <c r="F162" s="23"/>
      <c r="G162" s="23"/>
      <c r="H162" s="23"/>
      <c r="I162" s="23"/>
      <c r="J162" s="23"/>
      <c r="K162" s="23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</row>
    <row r="163" spans="2:58" x14ac:dyDescent="0.2">
      <c r="B163" s="22"/>
      <c r="C163" s="21"/>
      <c r="D163" s="20"/>
      <c r="E163" s="20"/>
      <c r="F163" s="23"/>
      <c r="G163" s="23"/>
      <c r="H163" s="23"/>
      <c r="I163" s="23"/>
      <c r="J163" s="23"/>
      <c r="K163" s="23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</row>
    <row r="164" spans="2:58" x14ac:dyDescent="0.2">
      <c r="B164" s="22"/>
      <c r="C164" s="21"/>
      <c r="D164" s="20"/>
      <c r="E164" s="20"/>
      <c r="F164" s="23"/>
      <c r="G164" s="23"/>
      <c r="H164" s="23"/>
      <c r="I164" s="23"/>
      <c r="J164" s="23"/>
      <c r="K164" s="23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</row>
    <row r="165" spans="2:58" x14ac:dyDescent="0.2">
      <c r="B165" s="22"/>
      <c r="C165" s="21"/>
      <c r="D165" s="20"/>
      <c r="E165" s="20"/>
      <c r="F165" s="23"/>
      <c r="G165" s="23"/>
      <c r="H165" s="23"/>
      <c r="I165" s="23"/>
      <c r="J165" s="23"/>
      <c r="K165" s="23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</row>
    <row r="166" spans="2:58" x14ac:dyDescent="0.2">
      <c r="B166" s="22"/>
      <c r="C166" s="21"/>
      <c r="D166" s="20"/>
      <c r="E166" s="20"/>
      <c r="F166" s="23"/>
      <c r="G166" s="23"/>
      <c r="H166" s="23"/>
      <c r="I166" s="23"/>
      <c r="J166" s="23"/>
      <c r="K166" s="23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</row>
    <row r="167" spans="2:58" x14ac:dyDescent="0.2">
      <c r="B167" s="22"/>
      <c r="C167" s="21"/>
      <c r="D167" s="20"/>
      <c r="E167" s="20"/>
      <c r="F167" s="23"/>
      <c r="G167" s="23"/>
      <c r="H167" s="23"/>
      <c r="I167" s="23"/>
      <c r="J167" s="23"/>
      <c r="K167" s="23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</row>
    <row r="168" spans="2:58" x14ac:dyDescent="0.2">
      <c r="B168" s="22"/>
      <c r="C168" s="21"/>
      <c r="D168" s="20"/>
      <c r="E168" s="20"/>
      <c r="F168" s="23"/>
      <c r="G168" s="23"/>
      <c r="H168" s="23"/>
      <c r="I168" s="23"/>
      <c r="J168" s="23"/>
      <c r="K168" s="23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</row>
    <row r="169" spans="2:58" x14ac:dyDescent="0.2">
      <c r="B169" s="22"/>
      <c r="C169" s="21"/>
      <c r="D169" s="20"/>
      <c r="E169" s="20"/>
      <c r="F169" s="23"/>
      <c r="G169" s="23"/>
      <c r="H169" s="23"/>
      <c r="I169" s="23"/>
      <c r="J169" s="23"/>
      <c r="K169" s="23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</row>
    <row r="170" spans="2:58" x14ac:dyDescent="0.2">
      <c r="B170" s="22"/>
      <c r="C170" s="21"/>
      <c r="D170" s="20"/>
      <c r="E170" s="20"/>
      <c r="F170" s="23"/>
      <c r="G170" s="23"/>
      <c r="H170" s="23"/>
      <c r="I170" s="23"/>
      <c r="J170" s="23"/>
      <c r="K170" s="23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</row>
    <row r="171" spans="2:58" x14ac:dyDescent="0.2">
      <c r="B171" s="22"/>
      <c r="C171" s="21"/>
      <c r="D171" s="20"/>
      <c r="E171" s="20"/>
      <c r="F171" s="23"/>
      <c r="G171" s="23"/>
      <c r="H171" s="23"/>
      <c r="I171" s="23"/>
      <c r="J171" s="23"/>
      <c r="K171" s="23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</row>
    <row r="172" spans="2:58" x14ac:dyDescent="0.2">
      <c r="B172" s="22"/>
      <c r="C172" s="21"/>
      <c r="D172" s="20"/>
      <c r="E172" s="20"/>
      <c r="F172" s="23"/>
      <c r="G172" s="23"/>
      <c r="H172" s="23"/>
      <c r="I172" s="23"/>
      <c r="J172" s="23"/>
      <c r="K172" s="23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</row>
    <row r="173" spans="2:58" x14ac:dyDescent="0.2">
      <c r="B173" s="22"/>
      <c r="C173" s="21"/>
      <c r="D173" s="20"/>
      <c r="E173" s="20"/>
      <c r="F173" s="23"/>
      <c r="G173" s="23"/>
      <c r="H173" s="23"/>
      <c r="I173" s="23"/>
      <c r="J173" s="23"/>
      <c r="K173" s="23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</row>
    <row r="174" spans="2:58" x14ac:dyDescent="0.2">
      <c r="B174" s="22"/>
      <c r="C174" s="21"/>
      <c r="D174" s="20"/>
      <c r="E174" s="20"/>
      <c r="F174" s="23"/>
      <c r="G174" s="23"/>
      <c r="H174" s="23"/>
      <c r="I174" s="23"/>
      <c r="J174" s="23"/>
      <c r="K174" s="23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</row>
    <row r="175" spans="2:58" x14ac:dyDescent="0.2">
      <c r="B175" s="22"/>
      <c r="C175" s="21"/>
      <c r="D175" s="20"/>
      <c r="E175" s="20"/>
      <c r="F175" s="23"/>
      <c r="G175" s="23"/>
      <c r="H175" s="23"/>
      <c r="I175" s="23"/>
      <c r="J175" s="23"/>
      <c r="K175" s="23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</row>
    <row r="176" spans="2:58" x14ac:dyDescent="0.2">
      <c r="B176" s="22"/>
      <c r="C176" s="21"/>
      <c r="D176" s="20"/>
      <c r="E176" s="20"/>
      <c r="F176" s="23"/>
      <c r="G176" s="23"/>
      <c r="H176" s="23"/>
      <c r="I176" s="23"/>
      <c r="J176" s="23"/>
      <c r="K176" s="23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</row>
    <row r="177" spans="2:58" x14ac:dyDescent="0.2">
      <c r="B177" s="22"/>
      <c r="C177" s="21"/>
      <c r="D177" s="20"/>
      <c r="E177" s="20"/>
      <c r="F177" s="23"/>
      <c r="G177" s="23"/>
      <c r="H177" s="23"/>
      <c r="I177" s="23"/>
      <c r="J177" s="23"/>
      <c r="K177" s="23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</row>
    <row r="178" spans="2:58" x14ac:dyDescent="0.2">
      <c r="B178" s="22"/>
      <c r="C178" s="21"/>
      <c r="D178" s="20"/>
      <c r="E178" s="20"/>
      <c r="F178" s="23"/>
      <c r="G178" s="23"/>
      <c r="H178" s="23"/>
      <c r="I178" s="23"/>
      <c r="J178" s="23"/>
      <c r="K178" s="23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</row>
  </sheetData>
  <mergeCells count="206">
    <mergeCell ref="AB114:AC114"/>
    <mergeCell ref="AR113:AT113"/>
    <mergeCell ref="BG114:BH114"/>
    <mergeCell ref="BI114:BJ114"/>
    <mergeCell ref="BK114:BL114"/>
    <mergeCell ref="BM114:BN114"/>
    <mergeCell ref="BO114:BP114"/>
    <mergeCell ref="A146:B146"/>
    <mergeCell ref="AP114:AQ114"/>
    <mergeCell ref="AR114:AT114"/>
    <mergeCell ref="AU114:AW114"/>
    <mergeCell ref="AX114:AZ114"/>
    <mergeCell ref="BA114:BC114"/>
    <mergeCell ref="BD114:BF114"/>
    <mergeCell ref="AD114:AE114"/>
    <mergeCell ref="AF114:AG114"/>
    <mergeCell ref="AH114:AI114"/>
    <mergeCell ref="AJ114:AK114"/>
    <mergeCell ref="AL114:AM114"/>
    <mergeCell ref="AN114:AO114"/>
    <mergeCell ref="R114:S114"/>
    <mergeCell ref="T114:U114"/>
    <mergeCell ref="V114:W114"/>
    <mergeCell ref="X114:Y114"/>
    <mergeCell ref="Z114:AA114"/>
    <mergeCell ref="A113:A115"/>
    <mergeCell ref="B113:B115"/>
    <mergeCell ref="C113:C115"/>
    <mergeCell ref="D113:E113"/>
    <mergeCell ref="F113:M113"/>
    <mergeCell ref="N113:O113"/>
    <mergeCell ref="BI78:BJ78"/>
    <mergeCell ref="BK78:BL78"/>
    <mergeCell ref="BM78:BN78"/>
    <mergeCell ref="AU113:BF113"/>
    <mergeCell ref="BG113:BH113"/>
    <mergeCell ref="BI113:BP113"/>
    <mergeCell ref="D114:E114"/>
    <mergeCell ref="F114:G114"/>
    <mergeCell ref="H114:I114"/>
    <mergeCell ref="J114:K114"/>
    <mergeCell ref="L114:M114"/>
    <mergeCell ref="N114:O114"/>
    <mergeCell ref="P114:Q114"/>
    <mergeCell ref="P113:W113"/>
    <mergeCell ref="X113:Y113"/>
    <mergeCell ref="Z113:AG113"/>
    <mergeCell ref="AH113:AI113"/>
    <mergeCell ref="AJ113:AQ113"/>
    <mergeCell ref="A110:B110"/>
    <mergeCell ref="B112:C112"/>
    <mergeCell ref="AR78:AT78"/>
    <mergeCell ref="AU78:AW78"/>
    <mergeCell ref="AX78:AZ78"/>
    <mergeCell ref="BA78:BC78"/>
    <mergeCell ref="BD78:BF78"/>
    <mergeCell ref="BG78:BH78"/>
    <mergeCell ref="AF78:AG78"/>
    <mergeCell ref="AH78:AI78"/>
    <mergeCell ref="AJ78:AK78"/>
    <mergeCell ref="AL78:AM78"/>
    <mergeCell ref="AN78:AO78"/>
    <mergeCell ref="AP78:AQ78"/>
    <mergeCell ref="T78:U78"/>
    <mergeCell ref="V78:W78"/>
    <mergeCell ref="X78:Y78"/>
    <mergeCell ref="Z78:AA78"/>
    <mergeCell ref="AB78:AC78"/>
    <mergeCell ref="AD78:AE78"/>
    <mergeCell ref="Z42:AA42"/>
    <mergeCell ref="AB42:AC42"/>
    <mergeCell ref="BG77:BH77"/>
    <mergeCell ref="BI77:BP77"/>
    <mergeCell ref="D78:E78"/>
    <mergeCell ref="F78:G78"/>
    <mergeCell ref="H78:I78"/>
    <mergeCell ref="J78:K78"/>
    <mergeCell ref="L78:M78"/>
    <mergeCell ref="N78:O78"/>
    <mergeCell ref="P78:Q78"/>
    <mergeCell ref="R78:S78"/>
    <mergeCell ref="X77:Y77"/>
    <mergeCell ref="Z77:AG77"/>
    <mergeCell ref="AH77:AI77"/>
    <mergeCell ref="AJ77:AQ77"/>
    <mergeCell ref="AR77:AT77"/>
    <mergeCell ref="AU77:BF77"/>
    <mergeCell ref="BO78:BP78"/>
    <mergeCell ref="V42:W42"/>
    <mergeCell ref="X42:Y42"/>
    <mergeCell ref="BO42:BP42"/>
    <mergeCell ref="A74:B74"/>
    <mergeCell ref="B76:C76"/>
    <mergeCell ref="A77:A79"/>
    <mergeCell ref="B77:B79"/>
    <mergeCell ref="C77:C79"/>
    <mergeCell ref="D77:E77"/>
    <mergeCell ref="F77:M77"/>
    <mergeCell ref="N77:O77"/>
    <mergeCell ref="P77:W77"/>
    <mergeCell ref="BA42:BC42"/>
    <mergeCell ref="BD42:BF42"/>
    <mergeCell ref="BG42:BH42"/>
    <mergeCell ref="BI42:BJ42"/>
    <mergeCell ref="BK42:BL42"/>
    <mergeCell ref="BM42:BN42"/>
    <mergeCell ref="AL42:AM42"/>
    <mergeCell ref="AN42:AO42"/>
    <mergeCell ref="AP42:AQ42"/>
    <mergeCell ref="AR42:AT42"/>
    <mergeCell ref="AU42:AW42"/>
    <mergeCell ref="AX42:AZ42"/>
    <mergeCell ref="AJ41:AQ41"/>
    <mergeCell ref="AR41:AT41"/>
    <mergeCell ref="AU41:BF41"/>
    <mergeCell ref="BG41:BH41"/>
    <mergeCell ref="BI41:BP41"/>
    <mergeCell ref="D42:E42"/>
    <mergeCell ref="F42:G42"/>
    <mergeCell ref="H42:I42"/>
    <mergeCell ref="J42:K42"/>
    <mergeCell ref="L42:M42"/>
    <mergeCell ref="F41:M41"/>
    <mergeCell ref="N41:O41"/>
    <mergeCell ref="P41:W41"/>
    <mergeCell ref="X41:Y41"/>
    <mergeCell ref="Z41:AG41"/>
    <mergeCell ref="AH41:AI41"/>
    <mergeCell ref="AD42:AE42"/>
    <mergeCell ref="AF42:AG42"/>
    <mergeCell ref="AH42:AI42"/>
    <mergeCell ref="AJ42:AK42"/>
    <mergeCell ref="N42:O42"/>
    <mergeCell ref="P42:Q42"/>
    <mergeCell ref="R42:S42"/>
    <mergeCell ref="T42:U42"/>
    <mergeCell ref="A38:B38"/>
    <mergeCell ref="B40:C40"/>
    <mergeCell ref="A41:A43"/>
    <mergeCell ref="B41:B43"/>
    <mergeCell ref="C41:C43"/>
    <mergeCell ref="D41:E41"/>
    <mergeCell ref="BD6:BF6"/>
    <mergeCell ref="BG6:BH6"/>
    <mergeCell ref="BI6:BJ6"/>
    <mergeCell ref="AB6:AC6"/>
    <mergeCell ref="AD6:AE6"/>
    <mergeCell ref="AF6:AG6"/>
    <mergeCell ref="AH6:AI6"/>
    <mergeCell ref="AJ6:AK6"/>
    <mergeCell ref="AL6:AM6"/>
    <mergeCell ref="P6:Q6"/>
    <mergeCell ref="R6:S6"/>
    <mergeCell ref="T6:U6"/>
    <mergeCell ref="V6:W6"/>
    <mergeCell ref="X6:Y6"/>
    <mergeCell ref="Z6:AA6"/>
    <mergeCell ref="D6:E6"/>
    <mergeCell ref="F6:G6"/>
    <mergeCell ref="H6:I6"/>
    <mergeCell ref="BK6:BL6"/>
    <mergeCell ref="BM6:BN6"/>
    <mergeCell ref="BO6:BP6"/>
    <mergeCell ref="AN6:AO6"/>
    <mergeCell ref="AP6:AQ6"/>
    <mergeCell ref="AR6:AT6"/>
    <mergeCell ref="AU6:AW6"/>
    <mergeCell ref="AX6:AZ6"/>
    <mergeCell ref="BA6:BC6"/>
    <mergeCell ref="AN5:AQ5"/>
    <mergeCell ref="AR5:AT5"/>
    <mergeCell ref="AU5:BF5"/>
    <mergeCell ref="BG5:BH5"/>
    <mergeCell ref="BI5:BL5"/>
    <mergeCell ref="BM5:BP5"/>
    <mergeCell ref="T5:W5"/>
    <mergeCell ref="X5:Y5"/>
    <mergeCell ref="Z5:AC5"/>
    <mergeCell ref="AD5:AG5"/>
    <mergeCell ref="AH5:AI5"/>
    <mergeCell ref="AJ5:AM5"/>
    <mergeCell ref="B4:C4"/>
    <mergeCell ref="A5:A7"/>
    <mergeCell ref="B5:B7"/>
    <mergeCell ref="C5:C7"/>
    <mergeCell ref="D5:E5"/>
    <mergeCell ref="F5:I5"/>
    <mergeCell ref="J5:M5"/>
    <mergeCell ref="N5:O5"/>
    <mergeCell ref="P5:S5"/>
    <mergeCell ref="J6:K6"/>
    <mergeCell ref="L6:M6"/>
    <mergeCell ref="N6:O6"/>
    <mergeCell ref="BK1:BO1"/>
    <mergeCell ref="A2:B2"/>
    <mergeCell ref="A3:M3"/>
    <mergeCell ref="N3:W3"/>
    <mergeCell ref="X3:AG3"/>
    <mergeCell ref="AH3:AQ3"/>
    <mergeCell ref="AR3:BF3"/>
    <mergeCell ref="H1:L1"/>
    <mergeCell ref="R1:V1"/>
    <mergeCell ref="AB1:AF1"/>
    <mergeCell ref="AL1:AP1"/>
    <mergeCell ref="AX1:BD1"/>
    <mergeCell ref="BG3:BP3"/>
  </mergeCells>
  <conditionalFormatting sqref="D8:AT37 BG8:BH37 BO8:BP37">
    <cfRule type="cellIs" dxfId="80" priority="33" stopIfTrue="1" operator="lessThan">
      <formula>0</formula>
    </cfRule>
  </conditionalFormatting>
  <conditionalFormatting sqref="F116:K145">
    <cfRule type="cellIs" dxfId="79" priority="32" stopIfTrue="1" operator="lessThan">
      <formula>0</formula>
    </cfRule>
  </conditionalFormatting>
  <conditionalFormatting sqref="F116:K145">
    <cfRule type="cellIs" dxfId="78" priority="31" stopIfTrue="1" operator="lessThan">
      <formula>0</formula>
    </cfRule>
  </conditionalFormatting>
  <conditionalFormatting sqref="P116:U145">
    <cfRule type="cellIs" dxfId="77" priority="30" stopIfTrue="1" operator="lessThan">
      <formula>0</formula>
    </cfRule>
  </conditionalFormatting>
  <conditionalFormatting sqref="P116:U145">
    <cfRule type="cellIs" dxfId="76" priority="29" stopIfTrue="1" operator="lessThan">
      <formula>0</formula>
    </cfRule>
  </conditionalFormatting>
  <conditionalFormatting sqref="Z116:AE145">
    <cfRule type="cellIs" dxfId="75" priority="28" stopIfTrue="1" operator="lessThan">
      <formula>0</formula>
    </cfRule>
  </conditionalFormatting>
  <conditionalFormatting sqref="Z116:AE145">
    <cfRule type="cellIs" dxfId="74" priority="27" stopIfTrue="1" operator="lessThan">
      <formula>0</formula>
    </cfRule>
  </conditionalFormatting>
  <conditionalFormatting sqref="AJ116:AO145">
    <cfRule type="cellIs" dxfId="73" priority="26" stopIfTrue="1" operator="lessThan">
      <formula>0</formula>
    </cfRule>
  </conditionalFormatting>
  <conditionalFormatting sqref="AJ116:AO145">
    <cfRule type="cellIs" dxfId="72" priority="25" stopIfTrue="1" operator="lessThan">
      <formula>0</formula>
    </cfRule>
  </conditionalFormatting>
  <conditionalFormatting sqref="AU116:BC145">
    <cfRule type="cellIs" dxfId="71" priority="24" stopIfTrue="1" operator="lessThan">
      <formula>0</formula>
    </cfRule>
  </conditionalFormatting>
  <conditionalFormatting sqref="AU116:BC145">
    <cfRule type="cellIs" dxfId="70" priority="23" stopIfTrue="1" operator="lessThan">
      <formula>0</formula>
    </cfRule>
  </conditionalFormatting>
  <conditionalFormatting sqref="BI116:BN145">
    <cfRule type="cellIs" dxfId="69" priority="22" stopIfTrue="1" operator="lessThan">
      <formula>0</formula>
    </cfRule>
  </conditionalFormatting>
  <conditionalFormatting sqref="BI116:BN145">
    <cfRule type="cellIs" dxfId="68" priority="21" stopIfTrue="1" operator="lessThan">
      <formula>0</formula>
    </cfRule>
  </conditionalFormatting>
  <conditionalFormatting sqref="BI80:BN109">
    <cfRule type="cellIs" dxfId="67" priority="20" stopIfTrue="1" operator="lessThan">
      <formula>0</formula>
    </cfRule>
  </conditionalFormatting>
  <conditionalFormatting sqref="BI80:BN109">
    <cfRule type="cellIs" dxfId="66" priority="19" stopIfTrue="1" operator="lessThan">
      <formula>0</formula>
    </cfRule>
  </conditionalFormatting>
  <conditionalFormatting sqref="AU80:BC109">
    <cfRule type="cellIs" dxfId="65" priority="18" stopIfTrue="1" operator="lessThan">
      <formula>0</formula>
    </cfRule>
  </conditionalFormatting>
  <conditionalFormatting sqref="AU80:BC109">
    <cfRule type="cellIs" dxfId="64" priority="17" stopIfTrue="1" operator="lessThan">
      <formula>0</formula>
    </cfRule>
  </conditionalFormatting>
  <conditionalFormatting sqref="F80:K109">
    <cfRule type="cellIs" dxfId="63" priority="16" stopIfTrue="1" operator="lessThan">
      <formula>0</formula>
    </cfRule>
  </conditionalFormatting>
  <conditionalFormatting sqref="F80:K109">
    <cfRule type="cellIs" dxfId="62" priority="15" stopIfTrue="1" operator="lessThan">
      <formula>0</formula>
    </cfRule>
  </conditionalFormatting>
  <conditionalFormatting sqref="F45:K73">
    <cfRule type="cellIs" dxfId="61" priority="14" stopIfTrue="1" operator="lessThan">
      <formula>0</formula>
    </cfRule>
  </conditionalFormatting>
  <conditionalFormatting sqref="AJ80:AO109">
    <cfRule type="cellIs" dxfId="60" priority="13" stopIfTrue="1" operator="lessThan">
      <formula>0</formula>
    </cfRule>
  </conditionalFormatting>
  <conditionalFormatting sqref="BI44:BN73">
    <cfRule type="cellIs" dxfId="59" priority="12" stopIfTrue="1" operator="lessThan">
      <formula>0</formula>
    </cfRule>
  </conditionalFormatting>
  <conditionalFormatting sqref="BI44:BN73">
    <cfRule type="cellIs" dxfId="58" priority="11" stopIfTrue="1" operator="lessThan">
      <formula>0</formula>
    </cfRule>
  </conditionalFormatting>
  <conditionalFormatting sqref="BI8:BN37">
    <cfRule type="cellIs" dxfId="57" priority="10" stopIfTrue="1" operator="lessThan">
      <formula>0</formula>
    </cfRule>
  </conditionalFormatting>
  <conditionalFormatting sqref="BI8:BN37">
    <cfRule type="cellIs" dxfId="56" priority="9" stopIfTrue="1" operator="lessThan">
      <formula>0</formula>
    </cfRule>
  </conditionalFormatting>
  <conditionalFormatting sqref="AJ44:AO73">
    <cfRule type="cellIs" dxfId="55" priority="8" operator="lessThan">
      <formula>0</formula>
    </cfRule>
  </conditionalFormatting>
  <conditionalFormatting sqref="AU44:BC73">
    <cfRule type="cellIs" dxfId="54" priority="7" stopIfTrue="1" operator="lessThan">
      <formula>0</formula>
    </cfRule>
  </conditionalFormatting>
  <conditionalFormatting sqref="AU44:BC73">
    <cfRule type="cellIs" dxfId="53" priority="6" stopIfTrue="1" operator="lessThan">
      <formula>0</formula>
    </cfRule>
  </conditionalFormatting>
  <conditionalFormatting sqref="AU8:BC37">
    <cfRule type="cellIs" dxfId="52" priority="5" stopIfTrue="1" operator="lessThan">
      <formula>0</formula>
    </cfRule>
  </conditionalFormatting>
  <conditionalFormatting sqref="AU8:BC37">
    <cfRule type="cellIs" dxfId="51" priority="4" stopIfTrue="1" operator="lessThan">
      <formula>0</formula>
    </cfRule>
  </conditionalFormatting>
  <conditionalFormatting sqref="BO44:BP73">
    <cfRule type="cellIs" dxfId="50" priority="3" stopIfTrue="1" operator="lessThan">
      <formula>0</formula>
    </cfRule>
  </conditionalFormatting>
  <conditionalFormatting sqref="BO80:BP109">
    <cfRule type="cellIs" dxfId="49" priority="2" stopIfTrue="1" operator="lessThan">
      <formula>0</formula>
    </cfRule>
  </conditionalFormatting>
  <conditionalFormatting sqref="BO116:BP145">
    <cfRule type="cellIs" dxfId="48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S160"/>
  <sheetViews>
    <sheetView zoomScale="85" zoomScaleNormal="85" workbookViewId="0">
      <pane xSplit="2" ySplit="3" topLeftCell="M145" activePane="bottomRight" state="frozen"/>
      <selection pane="topRight" activeCell="C1" sqref="C1"/>
      <selection pane="bottomLeft" activeCell="A4" sqref="A4"/>
      <selection pane="bottomRight" activeCell="U1" sqref="U1:AD1048576"/>
    </sheetView>
  </sheetViews>
  <sheetFormatPr defaultRowHeight="12.75" x14ac:dyDescent="0.2"/>
  <cols>
    <col min="1" max="1" width="5.42578125" style="3" customWidth="1"/>
    <col min="2" max="2" width="36.7109375" style="3" customWidth="1"/>
    <col min="3" max="3" width="9.140625" style="3"/>
    <col min="4" max="5" width="12.5703125" style="3" hidden="1" customWidth="1"/>
    <col min="6" max="11" width="12.5703125" style="6" customWidth="1"/>
    <col min="12" max="21" width="12.5703125" style="3" customWidth="1"/>
    <col min="22" max="29" width="12.140625" style="3" hidden="1" customWidth="1"/>
    <col min="30" max="16384" width="9.140625" style="3"/>
  </cols>
  <sheetData>
    <row r="1" spans="1:29" ht="12.75" customHeight="1" x14ac:dyDescent="0.2">
      <c r="A1" s="1"/>
      <c r="B1" s="1"/>
      <c r="C1" s="1"/>
      <c r="D1" s="1"/>
      <c r="E1" s="1"/>
      <c r="F1" s="2"/>
      <c r="G1" s="2"/>
      <c r="H1" s="49" t="s">
        <v>0</v>
      </c>
      <c r="I1" s="49"/>
      <c r="J1" s="49"/>
      <c r="K1" s="49"/>
      <c r="L1" s="49"/>
    </row>
    <row r="2" spans="1:29" x14ac:dyDescent="0.2">
      <c r="A2" s="1"/>
      <c r="B2" s="30" t="s">
        <v>82</v>
      </c>
      <c r="C2" s="1"/>
      <c r="D2" s="1"/>
      <c r="E2" s="1"/>
      <c r="F2" s="2"/>
      <c r="G2" s="2"/>
      <c r="H2" s="5"/>
      <c r="I2" s="5"/>
      <c r="J2" s="5"/>
      <c r="K2" s="5"/>
      <c r="L2" s="5"/>
    </row>
    <row r="3" spans="1:29" ht="23.25" customHeight="1" x14ac:dyDescent="0.2">
      <c r="A3" s="51" t="s">
        <v>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67" t="s">
        <v>74</v>
      </c>
      <c r="O3" s="67"/>
      <c r="P3" s="67"/>
      <c r="Q3" s="67"/>
      <c r="R3" s="67"/>
      <c r="S3" s="67"/>
      <c r="T3" s="67"/>
      <c r="U3" s="67"/>
      <c r="V3" s="68" t="s">
        <v>75</v>
      </c>
      <c r="W3" s="68"/>
      <c r="X3" s="68"/>
      <c r="Y3" s="68"/>
      <c r="Z3" s="68"/>
      <c r="AA3" s="68"/>
      <c r="AB3" s="68"/>
      <c r="AC3" s="68"/>
    </row>
    <row r="5" spans="1:29" ht="12.75" customHeight="1" x14ac:dyDescent="0.2">
      <c r="A5" s="63" t="s">
        <v>5</v>
      </c>
      <c r="B5" s="63" t="s">
        <v>6</v>
      </c>
      <c r="C5" s="63" t="s">
        <v>7</v>
      </c>
      <c r="D5" s="53" t="s">
        <v>8</v>
      </c>
      <c r="E5" s="54"/>
      <c r="F5" s="70" t="s">
        <v>77</v>
      </c>
      <c r="G5" s="71"/>
      <c r="H5" s="71"/>
      <c r="I5" s="71"/>
      <c r="J5" s="72" t="s">
        <v>78</v>
      </c>
      <c r="K5" s="72"/>
      <c r="L5" s="72"/>
      <c r="M5" s="73"/>
      <c r="N5" s="70" t="s">
        <v>77</v>
      </c>
      <c r="O5" s="71"/>
      <c r="P5" s="71"/>
      <c r="Q5" s="71"/>
      <c r="R5" s="72" t="s">
        <v>78</v>
      </c>
      <c r="S5" s="72"/>
      <c r="T5" s="72"/>
      <c r="U5" s="73"/>
      <c r="V5" s="70" t="s">
        <v>77</v>
      </c>
      <c r="W5" s="71"/>
      <c r="X5" s="71"/>
      <c r="Y5" s="71"/>
      <c r="Z5" s="72" t="s">
        <v>78</v>
      </c>
      <c r="AA5" s="72"/>
      <c r="AB5" s="72"/>
      <c r="AC5" s="73"/>
    </row>
    <row r="6" spans="1:29" s="7" customFormat="1" x14ac:dyDescent="0.2">
      <c r="A6" s="64"/>
      <c r="B6" s="64"/>
      <c r="C6" s="64"/>
      <c r="D6" s="53" t="s">
        <v>83</v>
      </c>
      <c r="E6" s="54"/>
      <c r="F6" s="55" t="s">
        <v>13</v>
      </c>
      <c r="G6" s="57"/>
      <c r="H6" s="55" t="s">
        <v>14</v>
      </c>
      <c r="I6" s="57"/>
      <c r="J6" s="55" t="s">
        <v>15</v>
      </c>
      <c r="K6" s="57"/>
      <c r="L6" s="55" t="s">
        <v>16</v>
      </c>
      <c r="M6" s="57"/>
      <c r="N6" s="60" t="s">
        <v>13</v>
      </c>
      <c r="O6" s="60"/>
      <c r="P6" s="60" t="s">
        <v>14</v>
      </c>
      <c r="Q6" s="60"/>
      <c r="R6" s="60" t="s">
        <v>15</v>
      </c>
      <c r="S6" s="60"/>
      <c r="T6" s="60" t="s">
        <v>16</v>
      </c>
      <c r="U6" s="60"/>
      <c r="V6" s="60" t="s">
        <v>13</v>
      </c>
      <c r="W6" s="60"/>
      <c r="X6" s="60" t="s">
        <v>14</v>
      </c>
      <c r="Y6" s="60"/>
      <c r="Z6" s="60" t="s">
        <v>15</v>
      </c>
      <c r="AA6" s="60"/>
      <c r="AB6" s="60" t="s">
        <v>16</v>
      </c>
      <c r="AC6" s="60"/>
    </row>
    <row r="7" spans="1:29" s="9" customFormat="1" ht="144" customHeight="1" x14ac:dyDescent="0.2">
      <c r="A7" s="65"/>
      <c r="B7" s="65"/>
      <c r="C7" s="65"/>
      <c r="D7" s="8" t="s">
        <v>17</v>
      </c>
      <c r="E7" s="8" t="s">
        <v>18</v>
      </c>
      <c r="F7" s="8" t="s">
        <v>17</v>
      </c>
      <c r="G7" s="8" t="s">
        <v>18</v>
      </c>
      <c r="H7" s="8" t="s">
        <v>17</v>
      </c>
      <c r="I7" s="8" t="s">
        <v>18</v>
      </c>
      <c r="J7" s="8" t="s">
        <v>17</v>
      </c>
      <c r="K7" s="8" t="s">
        <v>18</v>
      </c>
      <c r="L7" s="8" t="s">
        <v>17</v>
      </c>
      <c r="M7" s="8" t="s">
        <v>18</v>
      </c>
      <c r="N7" s="8" t="s">
        <v>17</v>
      </c>
      <c r="O7" s="8" t="s">
        <v>18</v>
      </c>
      <c r="P7" s="8" t="s">
        <v>17</v>
      </c>
      <c r="Q7" s="8" t="s">
        <v>18</v>
      </c>
      <c r="R7" s="8" t="s">
        <v>17</v>
      </c>
      <c r="S7" s="8" t="s">
        <v>18</v>
      </c>
      <c r="T7" s="8" t="s">
        <v>17</v>
      </c>
      <c r="U7" s="8" t="s">
        <v>18</v>
      </c>
      <c r="V7" s="8" t="s">
        <v>17</v>
      </c>
      <c r="W7" s="8" t="s">
        <v>18</v>
      </c>
      <c r="X7" s="8" t="s">
        <v>17</v>
      </c>
      <c r="Y7" s="8" t="s">
        <v>18</v>
      </c>
      <c r="Z7" s="8" t="s">
        <v>17</v>
      </c>
      <c r="AA7" s="8" t="s">
        <v>18</v>
      </c>
      <c r="AB7" s="8" t="s">
        <v>17</v>
      </c>
      <c r="AC7" s="8" t="s">
        <v>18</v>
      </c>
    </row>
    <row r="8" spans="1:29" s="7" customFormat="1" x14ac:dyDescent="0.2">
      <c r="A8" s="10">
        <v>1</v>
      </c>
      <c r="B8" s="11" t="s">
        <v>19</v>
      </c>
      <c r="C8" s="12" t="s">
        <v>20</v>
      </c>
      <c r="D8" s="31"/>
      <c r="E8" s="31"/>
      <c r="F8" s="28">
        <v>68.430999999999997</v>
      </c>
      <c r="G8" s="28"/>
      <c r="H8" s="28">
        <v>66.878</v>
      </c>
      <c r="I8" s="28"/>
      <c r="J8" s="28">
        <v>66.16</v>
      </c>
      <c r="K8" s="28"/>
      <c r="L8" s="32">
        <f>SUM(F8,H8,J8)</f>
        <v>201.46899999999999</v>
      </c>
      <c r="M8" s="32">
        <f>SUM(G8,I8,K8)</f>
        <v>0</v>
      </c>
      <c r="N8" s="14"/>
      <c r="O8" s="14"/>
      <c r="P8" s="14"/>
      <c r="Q8" s="14"/>
      <c r="R8" s="14"/>
      <c r="S8" s="14"/>
      <c r="T8" s="13">
        <f t="shared" ref="T8:U37" si="0">N8+P8+R8</f>
        <v>0</v>
      </c>
      <c r="U8" s="13">
        <f t="shared" si="0"/>
        <v>0</v>
      </c>
      <c r="V8" s="14"/>
      <c r="W8" s="14"/>
      <c r="X8" s="14"/>
      <c r="Y8" s="14"/>
      <c r="Z8" s="14"/>
      <c r="AA8" s="14"/>
      <c r="AB8" s="32">
        <f t="shared" ref="AB8:AC37" si="1">V8+X8+Z8</f>
        <v>0</v>
      </c>
      <c r="AC8" s="32">
        <f t="shared" si="1"/>
        <v>0</v>
      </c>
    </row>
    <row r="9" spans="1:29" s="7" customFormat="1" x14ac:dyDescent="0.2">
      <c r="A9" s="10">
        <f t="shared" ref="A9:A37" si="2">A8+1</f>
        <v>2</v>
      </c>
      <c r="B9" s="11" t="s">
        <v>21</v>
      </c>
      <c r="C9" s="12" t="s">
        <v>20</v>
      </c>
      <c r="D9" s="31"/>
      <c r="E9" s="31"/>
      <c r="F9" s="28">
        <v>131.785</v>
      </c>
      <c r="G9" s="28">
        <v>2.218</v>
      </c>
      <c r="H9" s="28">
        <v>117.82299999999999</v>
      </c>
      <c r="I9" s="28">
        <v>2.6440000000000001</v>
      </c>
      <c r="J9" s="28">
        <v>118.39700000000001</v>
      </c>
      <c r="K9" s="28">
        <v>2.5230000000000001</v>
      </c>
      <c r="L9" s="32">
        <f t="shared" ref="L9:M38" si="3">SUM(F9,H9,J9)</f>
        <v>368.005</v>
      </c>
      <c r="M9" s="32">
        <f t="shared" si="3"/>
        <v>7.3849999999999998</v>
      </c>
      <c r="N9" s="14"/>
      <c r="O9" s="14"/>
      <c r="P9" s="14"/>
      <c r="Q9" s="14"/>
      <c r="R9" s="14"/>
      <c r="S9" s="14"/>
      <c r="T9" s="13">
        <f t="shared" si="0"/>
        <v>0</v>
      </c>
      <c r="U9" s="13">
        <f t="shared" si="0"/>
        <v>0</v>
      </c>
      <c r="V9" s="14"/>
      <c r="W9" s="14"/>
      <c r="X9" s="14"/>
      <c r="Y9" s="14"/>
      <c r="Z9" s="14"/>
      <c r="AA9" s="14"/>
      <c r="AB9" s="32">
        <f t="shared" si="1"/>
        <v>0</v>
      </c>
      <c r="AC9" s="32">
        <f t="shared" si="1"/>
        <v>0</v>
      </c>
    </row>
    <row r="10" spans="1:29" s="7" customFormat="1" x14ac:dyDescent="0.2">
      <c r="A10" s="10">
        <f t="shared" si="2"/>
        <v>3</v>
      </c>
      <c r="B10" s="11" t="s">
        <v>22</v>
      </c>
      <c r="C10" s="12" t="s">
        <v>20</v>
      </c>
      <c r="D10" s="31"/>
      <c r="E10" s="31"/>
      <c r="F10" s="28">
        <v>12.631</v>
      </c>
      <c r="G10" s="28">
        <v>0.78300000000000003</v>
      </c>
      <c r="H10" s="28">
        <v>19.77</v>
      </c>
      <c r="I10" s="28"/>
      <c r="J10" s="28">
        <v>13.88</v>
      </c>
      <c r="K10" s="28"/>
      <c r="L10" s="32">
        <f t="shared" si="3"/>
        <v>46.280999999999999</v>
      </c>
      <c r="M10" s="32">
        <f t="shared" si="3"/>
        <v>0.78300000000000003</v>
      </c>
      <c r="N10" s="14"/>
      <c r="O10" s="14"/>
      <c r="P10" s="14"/>
      <c r="Q10" s="14"/>
      <c r="R10" s="14"/>
      <c r="S10" s="14"/>
      <c r="T10" s="13">
        <f t="shared" si="0"/>
        <v>0</v>
      </c>
      <c r="U10" s="13">
        <f t="shared" si="0"/>
        <v>0</v>
      </c>
      <c r="V10" s="14"/>
      <c r="W10" s="14"/>
      <c r="X10" s="14"/>
      <c r="Y10" s="14"/>
      <c r="Z10" s="14"/>
      <c r="AA10" s="14"/>
      <c r="AB10" s="32">
        <f t="shared" si="1"/>
        <v>0</v>
      </c>
      <c r="AC10" s="32">
        <f t="shared" si="1"/>
        <v>0</v>
      </c>
    </row>
    <row r="11" spans="1:29" s="7" customFormat="1" x14ac:dyDescent="0.2">
      <c r="A11" s="10">
        <f t="shared" si="2"/>
        <v>4</v>
      </c>
      <c r="B11" s="11" t="s">
        <v>23</v>
      </c>
      <c r="C11" s="12" t="s">
        <v>20</v>
      </c>
      <c r="D11" s="31"/>
      <c r="E11" s="31"/>
      <c r="F11" s="28">
        <v>116.38</v>
      </c>
      <c r="G11" s="28"/>
      <c r="H11" s="28">
        <v>112.288</v>
      </c>
      <c r="I11" s="28"/>
      <c r="J11" s="28">
        <v>113.83499999999999</v>
      </c>
      <c r="K11" s="28"/>
      <c r="L11" s="32">
        <f t="shared" si="3"/>
        <v>342.50299999999999</v>
      </c>
      <c r="M11" s="32">
        <f t="shared" si="3"/>
        <v>0</v>
      </c>
      <c r="N11" s="14"/>
      <c r="O11" s="14"/>
      <c r="P11" s="14"/>
      <c r="Q11" s="14"/>
      <c r="R11" s="14"/>
      <c r="S11" s="14"/>
      <c r="T11" s="13">
        <f t="shared" si="0"/>
        <v>0</v>
      </c>
      <c r="U11" s="13">
        <f t="shared" si="0"/>
        <v>0</v>
      </c>
      <c r="V11" s="14"/>
      <c r="W11" s="14"/>
      <c r="X11" s="14"/>
      <c r="Y11" s="14"/>
      <c r="Z11" s="14"/>
      <c r="AA11" s="14"/>
      <c r="AB11" s="32">
        <f t="shared" si="1"/>
        <v>0</v>
      </c>
      <c r="AC11" s="32">
        <f t="shared" si="1"/>
        <v>0</v>
      </c>
    </row>
    <row r="12" spans="1:29" s="7" customFormat="1" x14ac:dyDescent="0.2">
      <c r="A12" s="10">
        <f t="shared" si="2"/>
        <v>5</v>
      </c>
      <c r="B12" s="16" t="s">
        <v>24</v>
      </c>
      <c r="C12" s="12" t="s">
        <v>20</v>
      </c>
      <c r="D12" s="31"/>
      <c r="E12" s="31"/>
      <c r="F12" s="28">
        <v>418.48</v>
      </c>
      <c r="G12" s="28">
        <v>1.9259999999999999</v>
      </c>
      <c r="H12" s="28">
        <v>406.92</v>
      </c>
      <c r="I12" s="28">
        <v>0.26600000000000001</v>
      </c>
      <c r="J12" s="28">
        <v>1462.203</v>
      </c>
      <c r="K12" s="28">
        <v>1.252</v>
      </c>
      <c r="L12" s="32">
        <f t="shared" si="3"/>
        <v>2287.6030000000001</v>
      </c>
      <c r="M12" s="32">
        <f t="shared" si="3"/>
        <v>3.444</v>
      </c>
      <c r="N12" s="14"/>
      <c r="O12" s="14"/>
      <c r="P12" s="14"/>
      <c r="Q12" s="14"/>
      <c r="R12" s="14"/>
      <c r="S12" s="14"/>
      <c r="T12" s="13">
        <f t="shared" si="0"/>
        <v>0</v>
      </c>
      <c r="U12" s="13">
        <f t="shared" si="0"/>
        <v>0</v>
      </c>
      <c r="V12" s="14"/>
      <c r="W12" s="14"/>
      <c r="X12" s="14"/>
      <c r="Y12" s="14"/>
      <c r="Z12" s="14"/>
      <c r="AA12" s="14"/>
      <c r="AB12" s="32">
        <f t="shared" si="1"/>
        <v>0</v>
      </c>
      <c r="AC12" s="32">
        <f t="shared" si="1"/>
        <v>0</v>
      </c>
    </row>
    <row r="13" spans="1:29" s="7" customFormat="1" x14ac:dyDescent="0.2">
      <c r="A13" s="10">
        <f t="shared" si="2"/>
        <v>6</v>
      </c>
      <c r="B13" s="16" t="s">
        <v>25</v>
      </c>
      <c r="C13" s="12" t="s">
        <v>20</v>
      </c>
      <c r="D13" s="31"/>
      <c r="E13" s="31"/>
      <c r="F13" s="28">
        <v>2023.729</v>
      </c>
      <c r="G13" s="28">
        <v>9.6389999999999993</v>
      </c>
      <c r="H13" s="28">
        <v>1953.1220000000001</v>
      </c>
      <c r="I13" s="28">
        <v>8.11</v>
      </c>
      <c r="J13" s="28">
        <v>2016.3489999999999</v>
      </c>
      <c r="K13" s="28">
        <v>7.6239999999999997</v>
      </c>
      <c r="L13" s="32">
        <f t="shared" si="3"/>
        <v>5993.2</v>
      </c>
      <c r="M13" s="32">
        <f t="shared" si="3"/>
        <v>25.372999999999998</v>
      </c>
      <c r="N13" s="14"/>
      <c r="O13" s="14"/>
      <c r="P13" s="14"/>
      <c r="Q13" s="14"/>
      <c r="R13" s="14"/>
      <c r="S13" s="14"/>
      <c r="T13" s="13">
        <f t="shared" si="0"/>
        <v>0</v>
      </c>
      <c r="U13" s="13">
        <f t="shared" si="0"/>
        <v>0</v>
      </c>
      <c r="V13" s="14"/>
      <c r="W13" s="14"/>
      <c r="X13" s="14"/>
      <c r="Y13" s="14"/>
      <c r="Z13" s="14"/>
      <c r="AA13" s="14"/>
      <c r="AB13" s="32">
        <f t="shared" si="1"/>
        <v>0</v>
      </c>
      <c r="AC13" s="32">
        <f t="shared" si="1"/>
        <v>0</v>
      </c>
    </row>
    <row r="14" spans="1:29" s="7" customFormat="1" x14ac:dyDescent="0.2">
      <c r="A14" s="10">
        <f t="shared" si="2"/>
        <v>7</v>
      </c>
      <c r="B14" s="16" t="s">
        <v>26</v>
      </c>
      <c r="C14" s="12" t="s">
        <v>20</v>
      </c>
      <c r="D14" s="31"/>
      <c r="E14" s="31"/>
      <c r="F14" s="28">
        <v>41269.468000000001</v>
      </c>
      <c r="G14" s="28">
        <v>247.05600000000001</v>
      </c>
      <c r="H14" s="28">
        <v>40142.796999999999</v>
      </c>
      <c r="I14" s="28">
        <v>109.19499999999999</v>
      </c>
      <c r="J14" s="28">
        <v>41838.129999999997</v>
      </c>
      <c r="K14" s="28">
        <v>18.818999999999999</v>
      </c>
      <c r="L14" s="32">
        <f t="shared" si="3"/>
        <v>123250.39499999999</v>
      </c>
      <c r="M14" s="32">
        <f t="shared" si="3"/>
        <v>375.07</v>
      </c>
      <c r="N14" s="14">
        <v>235.40799999999999</v>
      </c>
      <c r="O14" s="14"/>
      <c r="P14" s="14">
        <v>211.84800000000001</v>
      </c>
      <c r="Q14" s="14"/>
      <c r="R14" s="14">
        <v>210.02</v>
      </c>
      <c r="S14" s="14"/>
      <c r="T14" s="13">
        <f t="shared" si="0"/>
        <v>657.27599999999995</v>
      </c>
      <c r="U14" s="13">
        <f t="shared" si="0"/>
        <v>0</v>
      </c>
      <c r="V14" s="14"/>
      <c r="W14" s="14"/>
      <c r="X14" s="14"/>
      <c r="Y14" s="14"/>
      <c r="Z14" s="14"/>
      <c r="AA14" s="14"/>
      <c r="AB14" s="32">
        <f t="shared" si="1"/>
        <v>0</v>
      </c>
      <c r="AC14" s="32">
        <f t="shared" si="1"/>
        <v>0</v>
      </c>
    </row>
    <row r="15" spans="1:29" s="7" customFormat="1" x14ac:dyDescent="0.2">
      <c r="A15" s="10">
        <f t="shared" si="2"/>
        <v>8</v>
      </c>
      <c r="B15" s="16" t="s">
        <v>27</v>
      </c>
      <c r="C15" s="12" t="s">
        <v>20</v>
      </c>
      <c r="D15" s="31"/>
      <c r="E15" s="31"/>
      <c r="F15" s="28">
        <v>8238.3439999999991</v>
      </c>
      <c r="G15" s="28">
        <v>2.9489999999999998</v>
      </c>
      <c r="H15" s="28">
        <v>7338.3239999999996</v>
      </c>
      <c r="I15" s="28">
        <v>0.29699999999999999</v>
      </c>
      <c r="J15" s="28">
        <v>8081.4669999999996</v>
      </c>
      <c r="K15" s="28">
        <v>1.9E-2</v>
      </c>
      <c r="L15" s="32">
        <f t="shared" si="3"/>
        <v>23658.134999999998</v>
      </c>
      <c r="M15" s="32">
        <f t="shared" si="3"/>
        <v>3.2650000000000001</v>
      </c>
      <c r="N15" s="14"/>
      <c r="O15" s="14"/>
      <c r="P15" s="14"/>
      <c r="Q15" s="14"/>
      <c r="R15" s="14"/>
      <c r="S15" s="14"/>
      <c r="T15" s="13">
        <f t="shared" si="0"/>
        <v>0</v>
      </c>
      <c r="U15" s="13">
        <f t="shared" si="0"/>
        <v>0</v>
      </c>
      <c r="V15" s="14"/>
      <c r="W15" s="14"/>
      <c r="X15" s="14"/>
      <c r="Y15" s="14"/>
      <c r="Z15" s="14"/>
      <c r="AA15" s="14"/>
      <c r="AB15" s="32">
        <f t="shared" si="1"/>
        <v>0</v>
      </c>
      <c r="AC15" s="32">
        <f t="shared" si="1"/>
        <v>0</v>
      </c>
    </row>
    <row r="16" spans="1:29" s="7" customFormat="1" x14ac:dyDescent="0.2">
      <c r="A16" s="10">
        <f t="shared" si="2"/>
        <v>9</v>
      </c>
      <c r="B16" s="16" t="s">
        <v>28</v>
      </c>
      <c r="C16" s="12" t="s">
        <v>20</v>
      </c>
      <c r="D16" s="31"/>
      <c r="E16" s="31"/>
      <c r="F16" s="28">
        <v>2530.846</v>
      </c>
      <c r="G16" s="28">
        <v>1.429</v>
      </c>
      <c r="H16" s="28">
        <v>2537.5140000000001</v>
      </c>
      <c r="I16" s="28">
        <v>2.8650000000000002</v>
      </c>
      <c r="J16" s="28">
        <v>2618.9639999999999</v>
      </c>
      <c r="K16" s="28">
        <v>2.4809999999999999</v>
      </c>
      <c r="L16" s="32">
        <f t="shared" si="3"/>
        <v>7687.3240000000005</v>
      </c>
      <c r="M16" s="32">
        <f t="shared" si="3"/>
        <v>6.7750000000000004</v>
      </c>
      <c r="N16" s="14"/>
      <c r="O16" s="14"/>
      <c r="P16" s="14"/>
      <c r="Q16" s="14"/>
      <c r="R16" s="14"/>
      <c r="S16" s="14"/>
      <c r="T16" s="13">
        <f t="shared" si="0"/>
        <v>0</v>
      </c>
      <c r="U16" s="13">
        <f t="shared" si="0"/>
        <v>0</v>
      </c>
      <c r="V16" s="14"/>
      <c r="W16" s="14"/>
      <c r="X16" s="14"/>
      <c r="Y16" s="14"/>
      <c r="Z16" s="14"/>
      <c r="AA16" s="14"/>
      <c r="AB16" s="32">
        <f t="shared" si="1"/>
        <v>0</v>
      </c>
      <c r="AC16" s="32">
        <f t="shared" si="1"/>
        <v>0</v>
      </c>
    </row>
    <row r="17" spans="1:29" s="7" customFormat="1" x14ac:dyDescent="0.2">
      <c r="A17" s="10">
        <f t="shared" si="2"/>
        <v>10</v>
      </c>
      <c r="B17" s="16" t="s">
        <v>29</v>
      </c>
      <c r="C17" s="12" t="s">
        <v>20</v>
      </c>
      <c r="D17" s="31"/>
      <c r="E17" s="31"/>
      <c r="F17" s="28">
        <v>3.496</v>
      </c>
      <c r="G17" s="28"/>
      <c r="H17" s="28">
        <v>2.9260000000000002</v>
      </c>
      <c r="I17" s="28"/>
      <c r="J17" s="28">
        <v>1.92</v>
      </c>
      <c r="K17" s="28"/>
      <c r="L17" s="32">
        <f t="shared" si="3"/>
        <v>8.3420000000000005</v>
      </c>
      <c r="M17" s="32">
        <f t="shared" si="3"/>
        <v>0</v>
      </c>
      <c r="N17" s="14"/>
      <c r="O17" s="14"/>
      <c r="P17" s="14"/>
      <c r="Q17" s="14"/>
      <c r="R17" s="14"/>
      <c r="S17" s="14"/>
      <c r="T17" s="13">
        <f t="shared" si="0"/>
        <v>0</v>
      </c>
      <c r="U17" s="13">
        <f t="shared" si="0"/>
        <v>0</v>
      </c>
      <c r="V17" s="14"/>
      <c r="W17" s="14"/>
      <c r="X17" s="14"/>
      <c r="Y17" s="14"/>
      <c r="Z17" s="14"/>
      <c r="AA17" s="14"/>
      <c r="AB17" s="32">
        <f t="shared" si="1"/>
        <v>0</v>
      </c>
      <c r="AC17" s="32">
        <f t="shared" si="1"/>
        <v>0</v>
      </c>
    </row>
    <row r="18" spans="1:29" s="7" customFormat="1" x14ac:dyDescent="0.2">
      <c r="A18" s="10">
        <f t="shared" si="2"/>
        <v>11</v>
      </c>
      <c r="B18" s="11" t="s">
        <v>30</v>
      </c>
      <c r="C18" s="12" t="s">
        <v>20</v>
      </c>
      <c r="D18" s="31"/>
      <c r="E18" s="31"/>
      <c r="F18" s="28">
        <v>19.466999999999999</v>
      </c>
      <c r="G18" s="28"/>
      <c r="H18" s="28">
        <v>15.44</v>
      </c>
      <c r="I18" s="28"/>
      <c r="J18" s="28">
        <v>14.382</v>
      </c>
      <c r="K18" s="28">
        <v>0.20399999999999999</v>
      </c>
      <c r="L18" s="32">
        <f t="shared" si="3"/>
        <v>49.288999999999994</v>
      </c>
      <c r="M18" s="32">
        <f t="shared" si="3"/>
        <v>0.20399999999999999</v>
      </c>
      <c r="N18" s="14"/>
      <c r="O18" s="14"/>
      <c r="P18" s="14"/>
      <c r="Q18" s="14"/>
      <c r="R18" s="14"/>
      <c r="S18" s="14"/>
      <c r="T18" s="13">
        <f t="shared" si="0"/>
        <v>0</v>
      </c>
      <c r="U18" s="13">
        <f t="shared" si="0"/>
        <v>0</v>
      </c>
      <c r="V18" s="14"/>
      <c r="W18" s="14"/>
      <c r="X18" s="14"/>
      <c r="Y18" s="14"/>
      <c r="Z18" s="14"/>
      <c r="AA18" s="14"/>
      <c r="AB18" s="32">
        <f t="shared" si="1"/>
        <v>0</v>
      </c>
      <c r="AC18" s="32">
        <f t="shared" si="1"/>
        <v>0</v>
      </c>
    </row>
    <row r="19" spans="1:29" s="7" customFormat="1" x14ac:dyDescent="0.2">
      <c r="A19" s="10">
        <f t="shared" si="2"/>
        <v>12</v>
      </c>
      <c r="B19" s="11" t="s">
        <v>31</v>
      </c>
      <c r="C19" s="12" t="s">
        <v>20</v>
      </c>
      <c r="D19" s="31"/>
      <c r="E19" s="31"/>
      <c r="F19" s="28">
        <v>113.369</v>
      </c>
      <c r="G19" s="28">
        <v>0.873</v>
      </c>
      <c r="H19" s="28">
        <v>107.029</v>
      </c>
      <c r="I19" s="28">
        <v>2.9000000000000001E-2</v>
      </c>
      <c r="J19" s="28">
        <v>116.012</v>
      </c>
      <c r="K19" s="28">
        <v>1.4999999999999999E-2</v>
      </c>
      <c r="L19" s="32">
        <f t="shared" si="3"/>
        <v>336.40999999999997</v>
      </c>
      <c r="M19" s="32">
        <f t="shared" si="3"/>
        <v>0.91700000000000004</v>
      </c>
      <c r="N19" s="14"/>
      <c r="O19" s="14"/>
      <c r="P19" s="14"/>
      <c r="Q19" s="14"/>
      <c r="R19" s="14"/>
      <c r="S19" s="14"/>
      <c r="T19" s="13">
        <f t="shared" si="0"/>
        <v>0</v>
      </c>
      <c r="U19" s="13">
        <f t="shared" si="0"/>
        <v>0</v>
      </c>
      <c r="V19" s="14"/>
      <c r="W19" s="14"/>
      <c r="X19" s="14"/>
      <c r="Y19" s="14"/>
      <c r="Z19" s="14"/>
      <c r="AA19" s="14"/>
      <c r="AB19" s="32">
        <f t="shared" si="1"/>
        <v>0</v>
      </c>
      <c r="AC19" s="32">
        <f t="shared" si="1"/>
        <v>0</v>
      </c>
    </row>
    <row r="20" spans="1:29" s="7" customFormat="1" x14ac:dyDescent="0.2">
      <c r="A20" s="10">
        <f t="shared" si="2"/>
        <v>13</v>
      </c>
      <c r="B20" s="11" t="s">
        <v>32</v>
      </c>
      <c r="C20" s="12" t="s">
        <v>20</v>
      </c>
      <c r="D20" s="31"/>
      <c r="E20" s="31"/>
      <c r="F20" s="28">
        <v>41.476999999999997</v>
      </c>
      <c r="G20" s="28"/>
      <c r="H20" s="28">
        <v>49.320999999999998</v>
      </c>
      <c r="I20" s="28"/>
      <c r="J20" s="28">
        <v>217.58199999999999</v>
      </c>
      <c r="K20" s="28"/>
      <c r="L20" s="32">
        <f t="shared" si="3"/>
        <v>308.38</v>
      </c>
      <c r="M20" s="32">
        <f t="shared" si="3"/>
        <v>0</v>
      </c>
      <c r="N20" s="14"/>
      <c r="O20" s="14"/>
      <c r="P20" s="14"/>
      <c r="Q20" s="14"/>
      <c r="R20" s="14"/>
      <c r="S20" s="14"/>
      <c r="T20" s="13">
        <f t="shared" si="0"/>
        <v>0</v>
      </c>
      <c r="U20" s="13">
        <f t="shared" si="0"/>
        <v>0</v>
      </c>
      <c r="V20" s="14"/>
      <c r="W20" s="14"/>
      <c r="X20" s="14"/>
      <c r="Y20" s="14"/>
      <c r="Z20" s="14"/>
      <c r="AA20" s="14"/>
      <c r="AB20" s="32">
        <f t="shared" si="1"/>
        <v>0</v>
      </c>
      <c r="AC20" s="32">
        <f t="shared" si="1"/>
        <v>0</v>
      </c>
    </row>
    <row r="21" spans="1:29" s="7" customFormat="1" x14ac:dyDescent="0.2">
      <c r="A21" s="10">
        <f t="shared" si="2"/>
        <v>14</v>
      </c>
      <c r="B21" s="11" t="s">
        <v>33</v>
      </c>
      <c r="C21" s="12" t="s">
        <v>20</v>
      </c>
      <c r="D21" s="31"/>
      <c r="E21" s="31"/>
      <c r="F21" s="28">
        <v>2210.819</v>
      </c>
      <c r="G21" s="28">
        <v>0.46700000000000003</v>
      </c>
      <c r="H21" s="28">
        <v>1977.558</v>
      </c>
      <c r="I21" s="28">
        <v>0.40699999999999997</v>
      </c>
      <c r="J21" s="28">
        <v>2108.6280000000002</v>
      </c>
      <c r="K21" s="28">
        <v>0.39400000000000002</v>
      </c>
      <c r="L21" s="32">
        <f t="shared" si="3"/>
        <v>6297.005000000001</v>
      </c>
      <c r="M21" s="32">
        <f t="shared" si="3"/>
        <v>1.268</v>
      </c>
      <c r="N21" s="14"/>
      <c r="O21" s="14"/>
      <c r="P21" s="14"/>
      <c r="Q21" s="14"/>
      <c r="R21" s="14"/>
      <c r="S21" s="14"/>
      <c r="T21" s="13">
        <f t="shared" si="0"/>
        <v>0</v>
      </c>
      <c r="U21" s="13">
        <f t="shared" si="0"/>
        <v>0</v>
      </c>
      <c r="V21" s="14"/>
      <c r="W21" s="14"/>
      <c r="X21" s="14"/>
      <c r="Y21" s="14"/>
      <c r="Z21" s="14"/>
      <c r="AA21" s="14"/>
      <c r="AB21" s="32">
        <f t="shared" si="1"/>
        <v>0</v>
      </c>
      <c r="AC21" s="32">
        <f t="shared" si="1"/>
        <v>0</v>
      </c>
    </row>
    <row r="22" spans="1:29" s="7" customFormat="1" x14ac:dyDescent="0.2">
      <c r="A22" s="10">
        <f t="shared" si="2"/>
        <v>15</v>
      </c>
      <c r="B22" s="11" t="s">
        <v>34</v>
      </c>
      <c r="C22" s="12" t="s">
        <v>20</v>
      </c>
      <c r="D22" s="31"/>
      <c r="E22" s="31"/>
      <c r="F22" s="28">
        <v>234.27600000000001</v>
      </c>
      <c r="G22" s="28"/>
      <c r="H22" s="28">
        <v>219.239</v>
      </c>
      <c r="I22" s="28"/>
      <c r="J22" s="28">
        <v>222.59200000000001</v>
      </c>
      <c r="K22" s="28"/>
      <c r="L22" s="32">
        <f t="shared" si="3"/>
        <v>676.10699999999997</v>
      </c>
      <c r="M22" s="32">
        <f t="shared" si="3"/>
        <v>0</v>
      </c>
      <c r="N22" s="14"/>
      <c r="O22" s="14"/>
      <c r="P22" s="14"/>
      <c r="Q22" s="14"/>
      <c r="R22" s="14"/>
      <c r="S22" s="14"/>
      <c r="T22" s="13">
        <f t="shared" si="0"/>
        <v>0</v>
      </c>
      <c r="U22" s="13">
        <f t="shared" si="0"/>
        <v>0</v>
      </c>
      <c r="V22" s="14"/>
      <c r="W22" s="14"/>
      <c r="X22" s="14"/>
      <c r="Y22" s="14"/>
      <c r="Z22" s="14"/>
      <c r="AA22" s="14"/>
      <c r="AB22" s="32">
        <f t="shared" si="1"/>
        <v>0</v>
      </c>
      <c r="AC22" s="32">
        <f t="shared" si="1"/>
        <v>0</v>
      </c>
    </row>
    <row r="23" spans="1:29" s="7" customFormat="1" x14ac:dyDescent="0.2">
      <c r="A23" s="10">
        <f t="shared" si="2"/>
        <v>16</v>
      </c>
      <c r="B23" s="11" t="s">
        <v>35</v>
      </c>
      <c r="C23" s="12" t="s">
        <v>20</v>
      </c>
      <c r="D23" s="31"/>
      <c r="E23" s="31"/>
      <c r="F23" s="28">
        <v>190.96700000000001</v>
      </c>
      <c r="G23" s="28">
        <v>21.513999999999999</v>
      </c>
      <c r="H23" s="28">
        <v>212.892</v>
      </c>
      <c r="I23" s="28">
        <v>8.0000000000000002E-3</v>
      </c>
      <c r="J23" s="28">
        <v>195.67500000000001</v>
      </c>
      <c r="K23" s="28">
        <v>3.5000000000000003E-2</v>
      </c>
      <c r="L23" s="32">
        <f t="shared" si="3"/>
        <v>599.53400000000011</v>
      </c>
      <c r="M23" s="32">
        <f t="shared" si="3"/>
        <v>21.556999999999999</v>
      </c>
      <c r="N23" s="14"/>
      <c r="O23" s="14"/>
      <c r="P23" s="14"/>
      <c r="Q23" s="14"/>
      <c r="R23" s="14"/>
      <c r="S23" s="14"/>
      <c r="T23" s="13">
        <f t="shared" si="0"/>
        <v>0</v>
      </c>
      <c r="U23" s="13">
        <f t="shared" si="0"/>
        <v>0</v>
      </c>
      <c r="V23" s="14"/>
      <c r="W23" s="14"/>
      <c r="X23" s="14"/>
      <c r="Y23" s="14"/>
      <c r="Z23" s="14"/>
      <c r="AA23" s="14"/>
      <c r="AB23" s="32">
        <f t="shared" si="1"/>
        <v>0</v>
      </c>
      <c r="AC23" s="32">
        <f t="shared" si="1"/>
        <v>0</v>
      </c>
    </row>
    <row r="24" spans="1:29" s="7" customFormat="1" x14ac:dyDescent="0.2">
      <c r="A24" s="10">
        <f t="shared" si="2"/>
        <v>17</v>
      </c>
      <c r="B24" s="11" t="s">
        <v>36</v>
      </c>
      <c r="C24" s="12" t="s">
        <v>20</v>
      </c>
      <c r="D24" s="31"/>
      <c r="E24" s="31"/>
      <c r="F24" s="28">
        <v>95.450999999999993</v>
      </c>
      <c r="G24" s="28"/>
      <c r="H24" s="28">
        <v>112.934</v>
      </c>
      <c r="I24" s="28"/>
      <c r="J24" s="28">
        <v>100.63800000000001</v>
      </c>
      <c r="K24" s="28"/>
      <c r="L24" s="32">
        <f t="shared" si="3"/>
        <v>309.02300000000002</v>
      </c>
      <c r="M24" s="32">
        <f t="shared" si="3"/>
        <v>0</v>
      </c>
      <c r="N24" s="14"/>
      <c r="O24" s="14"/>
      <c r="P24" s="14"/>
      <c r="Q24" s="14"/>
      <c r="R24" s="14"/>
      <c r="S24" s="14"/>
      <c r="T24" s="13">
        <f t="shared" si="0"/>
        <v>0</v>
      </c>
      <c r="U24" s="13">
        <f t="shared" si="0"/>
        <v>0</v>
      </c>
      <c r="V24" s="14"/>
      <c r="W24" s="14"/>
      <c r="X24" s="14"/>
      <c r="Y24" s="14"/>
      <c r="Z24" s="14"/>
      <c r="AA24" s="14"/>
      <c r="AB24" s="32">
        <f t="shared" si="1"/>
        <v>0</v>
      </c>
      <c r="AC24" s="32">
        <f t="shared" si="1"/>
        <v>0</v>
      </c>
    </row>
    <row r="25" spans="1:29" s="7" customFormat="1" x14ac:dyDescent="0.2">
      <c r="A25" s="10">
        <f t="shared" si="2"/>
        <v>18</v>
      </c>
      <c r="B25" s="11" t="s">
        <v>37</v>
      </c>
      <c r="C25" s="12" t="s">
        <v>20</v>
      </c>
      <c r="D25" s="31"/>
      <c r="E25" s="31"/>
      <c r="F25" s="28">
        <v>129.232</v>
      </c>
      <c r="G25" s="28">
        <v>3.0000000000000001E-3</v>
      </c>
      <c r="H25" s="28">
        <v>109.70699999999999</v>
      </c>
      <c r="I25" s="28"/>
      <c r="J25" s="28">
        <v>119.316</v>
      </c>
      <c r="K25" s="28"/>
      <c r="L25" s="32">
        <f t="shared" si="3"/>
        <v>358.255</v>
      </c>
      <c r="M25" s="32">
        <f t="shared" si="3"/>
        <v>3.0000000000000001E-3</v>
      </c>
      <c r="N25" s="14"/>
      <c r="O25" s="14"/>
      <c r="P25" s="14"/>
      <c r="Q25" s="14"/>
      <c r="R25" s="14"/>
      <c r="S25" s="14"/>
      <c r="T25" s="13">
        <f t="shared" si="0"/>
        <v>0</v>
      </c>
      <c r="U25" s="13">
        <f t="shared" si="0"/>
        <v>0</v>
      </c>
      <c r="V25" s="14"/>
      <c r="W25" s="14"/>
      <c r="X25" s="14"/>
      <c r="Y25" s="14"/>
      <c r="Z25" s="14"/>
      <c r="AA25" s="14"/>
      <c r="AB25" s="32">
        <f t="shared" si="1"/>
        <v>0</v>
      </c>
      <c r="AC25" s="32">
        <f t="shared" si="1"/>
        <v>0</v>
      </c>
    </row>
    <row r="26" spans="1:29" s="7" customFormat="1" x14ac:dyDescent="0.2">
      <c r="A26" s="10">
        <f t="shared" si="2"/>
        <v>19</v>
      </c>
      <c r="B26" s="11" t="s">
        <v>38</v>
      </c>
      <c r="C26" s="12" t="s">
        <v>20</v>
      </c>
      <c r="D26" s="31"/>
      <c r="E26" s="31"/>
      <c r="F26" s="28">
        <v>1240.165</v>
      </c>
      <c r="G26" s="28"/>
      <c r="H26" s="28">
        <v>1363.242</v>
      </c>
      <c r="I26" s="28"/>
      <c r="J26" s="28">
        <v>1185.2719999999999</v>
      </c>
      <c r="K26" s="28"/>
      <c r="L26" s="32">
        <f t="shared" si="3"/>
        <v>3788.6790000000001</v>
      </c>
      <c r="M26" s="32">
        <f t="shared" si="3"/>
        <v>0</v>
      </c>
      <c r="N26" s="14"/>
      <c r="O26" s="14"/>
      <c r="P26" s="14"/>
      <c r="Q26" s="14"/>
      <c r="R26" s="14"/>
      <c r="S26" s="14"/>
      <c r="T26" s="13">
        <f t="shared" si="0"/>
        <v>0</v>
      </c>
      <c r="U26" s="13">
        <f t="shared" si="0"/>
        <v>0</v>
      </c>
      <c r="V26" s="14"/>
      <c r="W26" s="14"/>
      <c r="X26" s="14"/>
      <c r="Y26" s="14"/>
      <c r="Z26" s="14"/>
      <c r="AA26" s="14"/>
      <c r="AB26" s="32">
        <f t="shared" si="1"/>
        <v>0</v>
      </c>
      <c r="AC26" s="32">
        <f t="shared" si="1"/>
        <v>0</v>
      </c>
    </row>
    <row r="27" spans="1:29" s="7" customFormat="1" x14ac:dyDescent="0.2">
      <c r="A27" s="10">
        <f t="shared" si="2"/>
        <v>20</v>
      </c>
      <c r="B27" s="11" t="s">
        <v>39</v>
      </c>
      <c r="C27" s="12" t="s">
        <v>20</v>
      </c>
      <c r="D27" s="31"/>
      <c r="E27" s="31"/>
      <c r="F27" s="28">
        <v>18.882000000000001</v>
      </c>
      <c r="G27" s="28"/>
      <c r="H27" s="28">
        <v>15.601000000000001</v>
      </c>
      <c r="I27" s="28">
        <v>3.4000000000000002E-2</v>
      </c>
      <c r="J27" s="28">
        <v>17.777999999999999</v>
      </c>
      <c r="K27" s="28"/>
      <c r="L27" s="32">
        <f t="shared" si="3"/>
        <v>52.261000000000003</v>
      </c>
      <c r="M27" s="32">
        <f t="shared" si="3"/>
        <v>3.4000000000000002E-2</v>
      </c>
      <c r="N27" s="14"/>
      <c r="O27" s="14"/>
      <c r="P27" s="14"/>
      <c r="Q27" s="14"/>
      <c r="R27" s="14"/>
      <c r="S27" s="14"/>
      <c r="T27" s="13">
        <f t="shared" si="0"/>
        <v>0</v>
      </c>
      <c r="U27" s="13">
        <f t="shared" si="0"/>
        <v>0</v>
      </c>
      <c r="V27" s="14"/>
      <c r="W27" s="14"/>
      <c r="X27" s="14"/>
      <c r="Y27" s="14"/>
      <c r="Z27" s="14"/>
      <c r="AA27" s="14"/>
      <c r="AB27" s="32">
        <f t="shared" si="1"/>
        <v>0</v>
      </c>
      <c r="AC27" s="32">
        <f t="shared" si="1"/>
        <v>0</v>
      </c>
    </row>
    <row r="28" spans="1:29" s="7" customFormat="1" x14ac:dyDescent="0.2">
      <c r="A28" s="10">
        <f t="shared" si="2"/>
        <v>21</v>
      </c>
      <c r="B28" s="11" t="s">
        <v>40</v>
      </c>
      <c r="C28" s="12" t="s">
        <v>20</v>
      </c>
      <c r="D28" s="31"/>
      <c r="E28" s="31"/>
      <c r="F28" s="28">
        <v>4.0419999999999998</v>
      </c>
      <c r="G28" s="28"/>
      <c r="H28" s="28">
        <v>3.6379999999999999</v>
      </c>
      <c r="I28" s="28"/>
      <c r="J28" s="28">
        <v>2.6850000000000001</v>
      </c>
      <c r="K28" s="28"/>
      <c r="L28" s="32">
        <f t="shared" si="3"/>
        <v>10.365</v>
      </c>
      <c r="M28" s="32">
        <f t="shared" si="3"/>
        <v>0</v>
      </c>
      <c r="N28" s="14"/>
      <c r="O28" s="14"/>
      <c r="P28" s="14"/>
      <c r="Q28" s="14"/>
      <c r="R28" s="14"/>
      <c r="S28" s="14"/>
      <c r="T28" s="13">
        <f t="shared" si="0"/>
        <v>0</v>
      </c>
      <c r="U28" s="13">
        <f t="shared" si="0"/>
        <v>0</v>
      </c>
      <c r="V28" s="14"/>
      <c r="W28" s="14"/>
      <c r="X28" s="14"/>
      <c r="Y28" s="14"/>
      <c r="Z28" s="14"/>
      <c r="AA28" s="14"/>
      <c r="AB28" s="32">
        <f t="shared" si="1"/>
        <v>0</v>
      </c>
      <c r="AC28" s="32">
        <f t="shared" si="1"/>
        <v>0</v>
      </c>
    </row>
    <row r="29" spans="1:29" s="7" customFormat="1" x14ac:dyDescent="0.2">
      <c r="A29" s="10">
        <f t="shared" si="2"/>
        <v>22</v>
      </c>
      <c r="B29" s="11" t="s">
        <v>41</v>
      </c>
      <c r="C29" s="12" t="s">
        <v>20</v>
      </c>
      <c r="D29" s="31"/>
      <c r="E29" s="31"/>
      <c r="F29" s="28">
        <v>160.45699999999999</v>
      </c>
      <c r="G29" s="28"/>
      <c r="H29" s="28">
        <v>137.20099999999999</v>
      </c>
      <c r="I29" s="28"/>
      <c r="J29" s="28">
        <v>155.595</v>
      </c>
      <c r="K29" s="28"/>
      <c r="L29" s="32">
        <f t="shared" si="3"/>
        <v>453.25300000000004</v>
      </c>
      <c r="M29" s="32">
        <f t="shared" si="3"/>
        <v>0</v>
      </c>
      <c r="N29" s="14"/>
      <c r="O29" s="14"/>
      <c r="P29" s="14"/>
      <c r="Q29" s="14"/>
      <c r="R29" s="14"/>
      <c r="S29" s="14"/>
      <c r="T29" s="13">
        <f t="shared" si="0"/>
        <v>0</v>
      </c>
      <c r="U29" s="13">
        <f t="shared" si="0"/>
        <v>0</v>
      </c>
      <c r="V29" s="14"/>
      <c r="W29" s="14"/>
      <c r="X29" s="14"/>
      <c r="Y29" s="14"/>
      <c r="Z29" s="14"/>
      <c r="AA29" s="14"/>
      <c r="AB29" s="32">
        <f t="shared" si="1"/>
        <v>0</v>
      </c>
      <c r="AC29" s="32">
        <f t="shared" si="1"/>
        <v>0</v>
      </c>
    </row>
    <row r="30" spans="1:29" s="7" customFormat="1" x14ac:dyDescent="0.2">
      <c r="A30" s="10">
        <f t="shared" si="2"/>
        <v>23</v>
      </c>
      <c r="B30" s="11" t="s">
        <v>42</v>
      </c>
      <c r="C30" s="12" t="s">
        <v>20</v>
      </c>
      <c r="D30" s="31"/>
      <c r="E30" s="31"/>
      <c r="F30" s="28">
        <v>3975.99</v>
      </c>
      <c r="G30" s="28"/>
      <c r="H30" s="28">
        <v>5202.509</v>
      </c>
      <c r="I30" s="28"/>
      <c r="J30" s="28">
        <v>5917.4380000000001</v>
      </c>
      <c r="K30" s="28">
        <v>24.48</v>
      </c>
      <c r="L30" s="32">
        <f t="shared" si="3"/>
        <v>15095.937</v>
      </c>
      <c r="M30" s="32">
        <f t="shared" si="3"/>
        <v>24.48</v>
      </c>
      <c r="N30" s="14"/>
      <c r="O30" s="14"/>
      <c r="P30" s="14"/>
      <c r="Q30" s="14"/>
      <c r="R30" s="14"/>
      <c r="S30" s="14"/>
      <c r="T30" s="13">
        <f t="shared" si="0"/>
        <v>0</v>
      </c>
      <c r="U30" s="13">
        <f t="shared" si="0"/>
        <v>0</v>
      </c>
      <c r="V30" s="14"/>
      <c r="W30" s="14"/>
      <c r="X30" s="14"/>
      <c r="Y30" s="14"/>
      <c r="Z30" s="14"/>
      <c r="AA30" s="14"/>
      <c r="AB30" s="32">
        <f t="shared" si="1"/>
        <v>0</v>
      </c>
      <c r="AC30" s="32">
        <f t="shared" si="1"/>
        <v>0</v>
      </c>
    </row>
    <row r="31" spans="1:29" s="7" customFormat="1" x14ac:dyDescent="0.2">
      <c r="A31" s="10">
        <f t="shared" si="2"/>
        <v>24</v>
      </c>
      <c r="B31" s="11" t="s">
        <v>43</v>
      </c>
      <c r="C31" s="12" t="s">
        <v>20</v>
      </c>
      <c r="D31" s="31"/>
      <c r="E31" s="31"/>
      <c r="F31" s="28">
        <v>26.933</v>
      </c>
      <c r="G31" s="28"/>
      <c r="H31" s="28">
        <v>28.518999999999998</v>
      </c>
      <c r="I31" s="28"/>
      <c r="J31" s="28">
        <v>28.913</v>
      </c>
      <c r="K31" s="28"/>
      <c r="L31" s="32">
        <f t="shared" si="3"/>
        <v>84.364999999999995</v>
      </c>
      <c r="M31" s="32">
        <f t="shared" si="3"/>
        <v>0</v>
      </c>
      <c r="N31" s="14"/>
      <c r="O31" s="14"/>
      <c r="P31" s="14"/>
      <c r="Q31" s="14"/>
      <c r="R31" s="14"/>
      <c r="S31" s="14"/>
      <c r="T31" s="13">
        <f t="shared" si="0"/>
        <v>0</v>
      </c>
      <c r="U31" s="13">
        <f t="shared" si="0"/>
        <v>0</v>
      </c>
      <c r="V31" s="14"/>
      <c r="W31" s="14"/>
      <c r="X31" s="14"/>
      <c r="Y31" s="14"/>
      <c r="Z31" s="14"/>
      <c r="AA31" s="14"/>
      <c r="AB31" s="32">
        <f t="shared" si="1"/>
        <v>0</v>
      </c>
      <c r="AC31" s="32">
        <f t="shared" si="1"/>
        <v>0</v>
      </c>
    </row>
    <row r="32" spans="1:29" s="7" customFormat="1" x14ac:dyDescent="0.2">
      <c r="A32" s="10">
        <f t="shared" si="2"/>
        <v>25</v>
      </c>
      <c r="B32" s="11" t="s">
        <v>44</v>
      </c>
      <c r="C32" s="12" t="s">
        <v>20</v>
      </c>
      <c r="D32" s="31"/>
      <c r="E32" s="31"/>
      <c r="F32" s="28">
        <v>145.93</v>
      </c>
      <c r="G32" s="28"/>
      <c r="H32" s="28">
        <v>123.018</v>
      </c>
      <c r="I32" s="28"/>
      <c r="J32" s="28">
        <v>108.274</v>
      </c>
      <c r="K32" s="28">
        <v>20.626000000000001</v>
      </c>
      <c r="L32" s="32">
        <f t="shared" si="3"/>
        <v>377.22199999999998</v>
      </c>
      <c r="M32" s="32">
        <f t="shared" si="3"/>
        <v>20.626000000000001</v>
      </c>
      <c r="N32" s="14"/>
      <c r="O32" s="14"/>
      <c r="P32" s="14"/>
      <c r="Q32" s="14"/>
      <c r="R32" s="14"/>
      <c r="S32" s="14"/>
      <c r="T32" s="13">
        <f t="shared" si="0"/>
        <v>0</v>
      </c>
      <c r="U32" s="13">
        <f t="shared" si="0"/>
        <v>0</v>
      </c>
      <c r="V32" s="14"/>
      <c r="W32" s="14"/>
      <c r="X32" s="14"/>
      <c r="Y32" s="14"/>
      <c r="Z32" s="14"/>
      <c r="AA32" s="14"/>
      <c r="AB32" s="32">
        <f t="shared" si="1"/>
        <v>0</v>
      </c>
      <c r="AC32" s="32">
        <f t="shared" si="1"/>
        <v>0</v>
      </c>
    </row>
    <row r="33" spans="1:45" s="7" customFormat="1" x14ac:dyDescent="0.2">
      <c r="A33" s="10">
        <f t="shared" si="2"/>
        <v>26</v>
      </c>
      <c r="B33" s="11" t="s">
        <v>45</v>
      </c>
      <c r="C33" s="12" t="s">
        <v>20</v>
      </c>
      <c r="D33" s="31"/>
      <c r="E33" s="31"/>
      <c r="F33" s="28">
        <v>4589.9260000000004</v>
      </c>
      <c r="G33" s="28"/>
      <c r="H33" s="28">
        <v>4231.74</v>
      </c>
      <c r="I33" s="28"/>
      <c r="J33" s="28">
        <v>4636.0469999999996</v>
      </c>
      <c r="K33" s="28">
        <v>43.654000000000003</v>
      </c>
      <c r="L33" s="32">
        <f t="shared" si="3"/>
        <v>13457.713</v>
      </c>
      <c r="M33" s="32">
        <f t="shared" si="3"/>
        <v>43.654000000000003</v>
      </c>
      <c r="N33" s="14"/>
      <c r="O33" s="14"/>
      <c r="P33" s="14"/>
      <c r="Q33" s="14"/>
      <c r="R33" s="14"/>
      <c r="S33" s="14"/>
      <c r="T33" s="13">
        <f t="shared" si="0"/>
        <v>0</v>
      </c>
      <c r="U33" s="13">
        <f t="shared" si="0"/>
        <v>0</v>
      </c>
      <c r="V33" s="14"/>
      <c r="W33" s="14"/>
      <c r="X33" s="14"/>
      <c r="Y33" s="14"/>
      <c r="Z33" s="14"/>
      <c r="AA33" s="14"/>
      <c r="AB33" s="32">
        <f t="shared" si="1"/>
        <v>0</v>
      </c>
      <c r="AC33" s="32">
        <f t="shared" si="1"/>
        <v>0</v>
      </c>
    </row>
    <row r="34" spans="1:45" s="7" customFormat="1" x14ac:dyDescent="0.2">
      <c r="A34" s="10">
        <f t="shared" si="2"/>
        <v>27</v>
      </c>
      <c r="B34" s="11" t="s">
        <v>46</v>
      </c>
      <c r="C34" s="12" t="s">
        <v>20</v>
      </c>
      <c r="D34" s="31"/>
      <c r="E34" s="31"/>
      <c r="F34" s="28">
        <v>503.90699999999998</v>
      </c>
      <c r="G34" s="28"/>
      <c r="H34" s="28">
        <v>475.44</v>
      </c>
      <c r="I34" s="28"/>
      <c r="J34" s="28">
        <v>577.30600000000004</v>
      </c>
      <c r="K34" s="28"/>
      <c r="L34" s="32">
        <f t="shared" si="3"/>
        <v>1556.653</v>
      </c>
      <c r="M34" s="32">
        <f t="shared" si="3"/>
        <v>0</v>
      </c>
      <c r="N34" s="14"/>
      <c r="O34" s="14"/>
      <c r="P34" s="14"/>
      <c r="Q34" s="14"/>
      <c r="R34" s="14"/>
      <c r="S34" s="14"/>
      <c r="T34" s="13">
        <f t="shared" si="0"/>
        <v>0</v>
      </c>
      <c r="U34" s="13">
        <f t="shared" si="0"/>
        <v>0</v>
      </c>
      <c r="V34" s="14"/>
      <c r="W34" s="14"/>
      <c r="X34" s="14"/>
      <c r="Y34" s="14"/>
      <c r="Z34" s="14"/>
      <c r="AA34" s="14"/>
      <c r="AB34" s="32">
        <f t="shared" si="1"/>
        <v>0</v>
      </c>
      <c r="AC34" s="32">
        <f t="shared" si="1"/>
        <v>0</v>
      </c>
    </row>
    <row r="35" spans="1:45" s="7" customFormat="1" x14ac:dyDescent="0.2">
      <c r="A35" s="10">
        <f t="shared" si="2"/>
        <v>28</v>
      </c>
      <c r="B35" s="11" t="s">
        <v>47</v>
      </c>
      <c r="C35" s="12" t="s">
        <v>20</v>
      </c>
      <c r="D35" s="31"/>
      <c r="E35" s="31"/>
      <c r="F35" s="28">
        <v>15.401</v>
      </c>
      <c r="G35" s="28"/>
      <c r="H35" s="28">
        <v>14.831</v>
      </c>
      <c r="I35" s="28"/>
      <c r="J35" s="28">
        <v>13.125</v>
      </c>
      <c r="K35" s="28"/>
      <c r="L35" s="32">
        <f t="shared" si="3"/>
        <v>43.356999999999999</v>
      </c>
      <c r="M35" s="32">
        <f t="shared" si="3"/>
        <v>0</v>
      </c>
      <c r="N35" s="14"/>
      <c r="O35" s="14"/>
      <c r="P35" s="14"/>
      <c r="Q35" s="14"/>
      <c r="R35" s="14"/>
      <c r="S35" s="14"/>
      <c r="T35" s="13">
        <f t="shared" si="0"/>
        <v>0</v>
      </c>
      <c r="U35" s="13">
        <f t="shared" si="0"/>
        <v>0</v>
      </c>
      <c r="V35" s="14"/>
      <c r="W35" s="14"/>
      <c r="X35" s="14"/>
      <c r="Y35" s="14"/>
      <c r="Z35" s="14"/>
      <c r="AA35" s="14"/>
      <c r="AB35" s="32">
        <f t="shared" si="1"/>
        <v>0</v>
      </c>
      <c r="AC35" s="32">
        <f t="shared" si="1"/>
        <v>0</v>
      </c>
    </row>
    <row r="36" spans="1:45" s="7" customFormat="1" x14ac:dyDescent="0.2">
      <c r="A36" s="10">
        <f t="shared" si="2"/>
        <v>29</v>
      </c>
      <c r="B36" s="11" t="s">
        <v>48</v>
      </c>
      <c r="C36" s="12" t="s">
        <v>20</v>
      </c>
      <c r="D36" s="31"/>
      <c r="E36" s="31"/>
      <c r="F36" s="28">
        <v>119.428</v>
      </c>
      <c r="G36" s="28"/>
      <c r="H36" s="28">
        <v>102.16</v>
      </c>
      <c r="I36" s="28"/>
      <c r="J36" s="28">
        <v>117.721</v>
      </c>
      <c r="K36" s="28"/>
      <c r="L36" s="32">
        <f t="shared" si="3"/>
        <v>339.30899999999997</v>
      </c>
      <c r="M36" s="32">
        <f t="shared" si="3"/>
        <v>0</v>
      </c>
      <c r="N36" s="14"/>
      <c r="O36" s="14"/>
      <c r="P36" s="14"/>
      <c r="Q36" s="14"/>
      <c r="R36" s="14"/>
      <c r="S36" s="14"/>
      <c r="T36" s="13">
        <f t="shared" si="0"/>
        <v>0</v>
      </c>
      <c r="U36" s="13">
        <f t="shared" si="0"/>
        <v>0</v>
      </c>
      <c r="V36" s="14"/>
      <c r="W36" s="14"/>
      <c r="X36" s="14"/>
      <c r="Y36" s="14"/>
      <c r="Z36" s="14"/>
      <c r="AA36" s="14"/>
      <c r="AB36" s="32">
        <f t="shared" si="1"/>
        <v>0</v>
      </c>
      <c r="AC36" s="32">
        <f t="shared" si="1"/>
        <v>0</v>
      </c>
    </row>
    <row r="37" spans="1:45" s="7" customFormat="1" x14ac:dyDescent="0.2">
      <c r="A37" s="10">
        <f t="shared" si="2"/>
        <v>30</v>
      </c>
      <c r="B37" s="11" t="s">
        <v>49</v>
      </c>
      <c r="C37" s="12" t="s">
        <v>20</v>
      </c>
      <c r="D37" s="31"/>
      <c r="E37" s="31"/>
      <c r="F37" s="28">
        <v>9.1379999999999999</v>
      </c>
      <c r="G37" s="28"/>
      <c r="H37" s="28">
        <v>10.214</v>
      </c>
      <c r="I37" s="28"/>
      <c r="J37" s="28">
        <v>11.612</v>
      </c>
      <c r="K37" s="28">
        <v>4.0000000000000001E-3</v>
      </c>
      <c r="L37" s="32">
        <f t="shared" si="3"/>
        <v>30.963999999999999</v>
      </c>
      <c r="M37" s="32">
        <f t="shared" si="3"/>
        <v>4.0000000000000001E-3</v>
      </c>
      <c r="N37" s="14"/>
      <c r="O37" s="14"/>
      <c r="P37" s="14"/>
      <c r="Q37" s="14"/>
      <c r="R37" s="14"/>
      <c r="S37" s="14"/>
      <c r="T37" s="13">
        <f t="shared" si="0"/>
        <v>0</v>
      </c>
      <c r="U37" s="13">
        <f t="shared" si="0"/>
        <v>0</v>
      </c>
      <c r="V37" s="14"/>
      <c r="W37" s="14"/>
      <c r="X37" s="14"/>
      <c r="Y37" s="14"/>
      <c r="Z37" s="14"/>
      <c r="AA37" s="14"/>
      <c r="AB37" s="32">
        <f t="shared" si="1"/>
        <v>0</v>
      </c>
      <c r="AC37" s="32">
        <f t="shared" si="1"/>
        <v>0</v>
      </c>
    </row>
    <row r="38" spans="1:45" s="7" customFormat="1" ht="38.25" x14ac:dyDescent="0.2">
      <c r="A38" s="10"/>
      <c r="B38" s="16" t="s">
        <v>84</v>
      </c>
      <c r="C38" s="12" t="s">
        <v>20</v>
      </c>
      <c r="D38" s="31"/>
      <c r="E38" s="31"/>
      <c r="F38" s="28">
        <v>11068.782999999999</v>
      </c>
      <c r="G38" s="28"/>
      <c r="H38" s="28">
        <v>9622.8359999999993</v>
      </c>
      <c r="I38" s="28"/>
      <c r="J38" s="28">
        <v>11128.244000000001</v>
      </c>
      <c r="K38" s="28"/>
      <c r="L38" s="32">
        <f t="shared" si="3"/>
        <v>31819.862999999998</v>
      </c>
      <c r="M38" s="32">
        <f t="shared" si="3"/>
        <v>0</v>
      </c>
      <c r="N38" s="33"/>
      <c r="O38" s="33"/>
      <c r="P38" s="33"/>
      <c r="Q38" s="33"/>
      <c r="R38" s="33"/>
      <c r="S38" s="33"/>
      <c r="T38" s="13">
        <f t="shared" ref="T38:U38" si="4">N38+P38+R38</f>
        <v>0</v>
      </c>
      <c r="U38" s="13">
        <f t="shared" si="4"/>
        <v>0</v>
      </c>
      <c r="V38" s="14"/>
      <c r="W38" s="14"/>
      <c r="X38" s="14"/>
      <c r="Y38" s="14"/>
      <c r="Z38" s="14"/>
      <c r="AA38" s="14"/>
      <c r="AB38" s="32">
        <f>V38+X38+Z38</f>
        <v>0</v>
      </c>
      <c r="AC38" s="32">
        <f>W38+Y38+AA38</f>
        <v>0</v>
      </c>
    </row>
    <row r="39" spans="1:45" s="7" customFormat="1" x14ac:dyDescent="0.2">
      <c r="A39" s="62" t="s">
        <v>50</v>
      </c>
      <c r="B39" s="62"/>
      <c r="C39" s="12" t="s">
        <v>20</v>
      </c>
      <c r="D39" s="34">
        <f>SUM(D8:D38)</f>
        <v>0</v>
      </c>
      <c r="E39" s="34">
        <f>SUM(E8:E38)</f>
        <v>0</v>
      </c>
      <c r="F39" s="34">
        <f>SUM(F8:F38)</f>
        <v>79727.63</v>
      </c>
      <c r="G39" s="18">
        <f t="shared" ref="G39:AC39" si="5">SUM(G8:G38)</f>
        <v>288.85699999999997</v>
      </c>
      <c r="H39" s="34">
        <f t="shared" si="5"/>
        <v>76833.431000000026</v>
      </c>
      <c r="I39" s="18">
        <f t="shared" si="5"/>
        <v>123.85499999999998</v>
      </c>
      <c r="J39" s="34">
        <f t="shared" si="5"/>
        <v>83326.14</v>
      </c>
      <c r="K39" s="18">
        <f t="shared" si="5"/>
        <v>122.13000000000001</v>
      </c>
      <c r="L39" s="34">
        <f t="shared" si="5"/>
        <v>239887.20099999994</v>
      </c>
      <c r="M39" s="18">
        <f t="shared" si="5"/>
        <v>534.84199999999998</v>
      </c>
      <c r="N39" s="34">
        <f t="shared" si="5"/>
        <v>235.40799999999999</v>
      </c>
      <c r="O39" s="18">
        <f t="shared" si="5"/>
        <v>0</v>
      </c>
      <c r="P39" s="34">
        <f t="shared" si="5"/>
        <v>211.84800000000001</v>
      </c>
      <c r="Q39" s="18">
        <f t="shared" si="5"/>
        <v>0</v>
      </c>
      <c r="R39" s="34">
        <f t="shared" si="5"/>
        <v>210.02</v>
      </c>
      <c r="S39" s="18">
        <f t="shared" si="5"/>
        <v>0</v>
      </c>
      <c r="T39" s="34">
        <f t="shared" si="5"/>
        <v>657.27599999999995</v>
      </c>
      <c r="U39" s="18">
        <f t="shared" si="5"/>
        <v>0</v>
      </c>
      <c r="V39" s="34">
        <f t="shared" si="5"/>
        <v>0</v>
      </c>
      <c r="W39" s="18">
        <f t="shared" si="5"/>
        <v>0</v>
      </c>
      <c r="X39" s="34">
        <f t="shared" si="5"/>
        <v>0</v>
      </c>
      <c r="Y39" s="18">
        <f t="shared" si="5"/>
        <v>0</v>
      </c>
      <c r="Z39" s="34">
        <f t="shared" si="5"/>
        <v>0</v>
      </c>
      <c r="AA39" s="18">
        <f t="shared" si="5"/>
        <v>0</v>
      </c>
      <c r="AB39" s="34">
        <f t="shared" si="5"/>
        <v>0</v>
      </c>
      <c r="AC39" s="18">
        <f t="shared" si="5"/>
        <v>0</v>
      </c>
    </row>
    <row r="41" spans="1:45" x14ac:dyDescent="0.2">
      <c r="B41" s="30" t="s">
        <v>85</v>
      </c>
    </row>
    <row r="42" spans="1:45" ht="12.75" customHeight="1" x14ac:dyDescent="0.2">
      <c r="A42" s="51" t="s">
        <v>3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35"/>
      <c r="O42" s="35"/>
      <c r="P42" s="35"/>
      <c r="Q42" s="35"/>
      <c r="R42" s="35"/>
      <c r="S42" s="35"/>
      <c r="T42" s="35"/>
      <c r="U42" s="35"/>
      <c r="V42" s="68" t="s">
        <v>75</v>
      </c>
      <c r="W42" s="68"/>
      <c r="X42" s="68"/>
      <c r="Y42" s="68"/>
      <c r="Z42" s="68"/>
      <c r="AA42" s="68"/>
      <c r="AB42" s="68"/>
      <c r="AC42" s="68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</row>
    <row r="44" spans="1:45" x14ac:dyDescent="0.2">
      <c r="A44" s="63" t="s">
        <v>5</v>
      </c>
      <c r="B44" s="63" t="s">
        <v>6</v>
      </c>
      <c r="C44" s="63" t="s">
        <v>7</v>
      </c>
      <c r="D44" s="53" t="s">
        <v>8</v>
      </c>
      <c r="E44" s="54"/>
      <c r="F44" s="70" t="s">
        <v>86</v>
      </c>
      <c r="G44" s="71"/>
      <c r="H44" s="71"/>
      <c r="I44" s="71"/>
      <c r="J44" s="72" t="s">
        <v>78</v>
      </c>
      <c r="K44" s="72"/>
      <c r="L44" s="72"/>
      <c r="M44" s="73"/>
      <c r="N44" s="70" t="s">
        <v>86</v>
      </c>
      <c r="O44" s="71"/>
      <c r="P44" s="71"/>
      <c r="Q44" s="71"/>
      <c r="R44" s="72" t="s">
        <v>78</v>
      </c>
      <c r="S44" s="72"/>
      <c r="T44" s="72"/>
      <c r="U44" s="73"/>
      <c r="V44" s="70" t="s">
        <v>86</v>
      </c>
      <c r="W44" s="71"/>
      <c r="X44" s="71"/>
      <c r="Y44" s="71"/>
      <c r="Z44" s="72" t="s">
        <v>78</v>
      </c>
      <c r="AA44" s="72"/>
      <c r="AB44" s="72"/>
      <c r="AC44" s="73"/>
    </row>
    <row r="45" spans="1:45" x14ac:dyDescent="0.2">
      <c r="A45" s="64"/>
      <c r="B45" s="64"/>
      <c r="C45" s="64"/>
      <c r="D45" s="53" t="s">
        <v>83</v>
      </c>
      <c r="E45" s="54"/>
      <c r="F45" s="60" t="s">
        <v>53</v>
      </c>
      <c r="G45" s="60"/>
      <c r="H45" s="60" t="s">
        <v>54</v>
      </c>
      <c r="I45" s="60"/>
      <c r="J45" s="60" t="s">
        <v>55</v>
      </c>
      <c r="K45" s="60"/>
      <c r="L45" s="60" t="s">
        <v>56</v>
      </c>
      <c r="M45" s="60"/>
      <c r="N45" s="60" t="s">
        <v>53</v>
      </c>
      <c r="O45" s="60"/>
      <c r="P45" s="60" t="s">
        <v>54</v>
      </c>
      <c r="Q45" s="60"/>
      <c r="R45" s="60" t="s">
        <v>55</v>
      </c>
      <c r="S45" s="60"/>
      <c r="T45" s="60" t="s">
        <v>56</v>
      </c>
      <c r="U45" s="60"/>
      <c r="V45" s="60" t="s">
        <v>53</v>
      </c>
      <c r="W45" s="60"/>
      <c r="X45" s="60" t="s">
        <v>54</v>
      </c>
      <c r="Y45" s="60"/>
      <c r="Z45" s="60" t="s">
        <v>55</v>
      </c>
      <c r="AA45" s="60"/>
      <c r="AB45" s="60" t="s">
        <v>56</v>
      </c>
      <c r="AC45" s="60"/>
    </row>
    <row r="46" spans="1:45" ht="138" x14ac:dyDescent="0.2">
      <c r="A46" s="65"/>
      <c r="B46" s="65"/>
      <c r="C46" s="65"/>
      <c r="D46" s="8" t="s">
        <v>17</v>
      </c>
      <c r="E46" s="8" t="s">
        <v>18</v>
      </c>
      <c r="F46" s="8" t="s">
        <v>17</v>
      </c>
      <c r="G46" s="8" t="s">
        <v>18</v>
      </c>
      <c r="H46" s="8" t="s">
        <v>17</v>
      </c>
      <c r="I46" s="8" t="s">
        <v>18</v>
      </c>
      <c r="J46" s="8" t="s">
        <v>17</v>
      </c>
      <c r="K46" s="8" t="s">
        <v>18</v>
      </c>
      <c r="L46" s="8" t="s">
        <v>17</v>
      </c>
      <c r="M46" s="8" t="s">
        <v>18</v>
      </c>
      <c r="N46" s="8" t="s">
        <v>17</v>
      </c>
      <c r="O46" s="8" t="s">
        <v>18</v>
      </c>
      <c r="P46" s="8" t="s">
        <v>17</v>
      </c>
      <c r="Q46" s="8" t="s">
        <v>18</v>
      </c>
      <c r="R46" s="8" t="s">
        <v>17</v>
      </c>
      <c r="S46" s="8" t="s">
        <v>18</v>
      </c>
      <c r="T46" s="8" t="s">
        <v>17</v>
      </c>
      <c r="U46" s="8" t="s">
        <v>18</v>
      </c>
      <c r="V46" s="8" t="s">
        <v>17</v>
      </c>
      <c r="W46" s="8" t="s">
        <v>18</v>
      </c>
      <c r="X46" s="8" t="s">
        <v>17</v>
      </c>
      <c r="Y46" s="8" t="s">
        <v>18</v>
      </c>
      <c r="Z46" s="8" t="s">
        <v>17</v>
      </c>
      <c r="AA46" s="8" t="s">
        <v>18</v>
      </c>
      <c r="AB46" s="8" t="s">
        <v>17</v>
      </c>
      <c r="AC46" s="8" t="s">
        <v>18</v>
      </c>
    </row>
    <row r="47" spans="1:45" x14ac:dyDescent="0.2">
      <c r="A47" s="10">
        <v>1</v>
      </c>
      <c r="B47" s="11" t="s">
        <v>19</v>
      </c>
      <c r="C47" s="12" t="s">
        <v>20</v>
      </c>
      <c r="D47" s="31"/>
      <c r="E47" s="31"/>
      <c r="F47" s="28">
        <v>58.28</v>
      </c>
      <c r="G47" s="28"/>
      <c r="H47" s="28">
        <v>58.103999999999999</v>
      </c>
      <c r="I47" s="28"/>
      <c r="J47" s="28">
        <v>85.462999999999994</v>
      </c>
      <c r="K47" s="28"/>
      <c r="L47" s="32">
        <f>SUM(F47,H47,J47)</f>
        <v>201.84699999999998</v>
      </c>
      <c r="M47" s="32">
        <f>SUM(G47,I47,K47)</f>
        <v>0</v>
      </c>
      <c r="N47" s="33"/>
      <c r="O47" s="33"/>
      <c r="P47" s="33"/>
      <c r="Q47" s="33"/>
      <c r="R47" s="33"/>
      <c r="S47" s="33"/>
      <c r="T47" s="13">
        <f t="shared" ref="T47:U77" si="6">N47+P47+R47</f>
        <v>0</v>
      </c>
      <c r="U47" s="13">
        <f t="shared" si="6"/>
        <v>0</v>
      </c>
      <c r="V47" s="14"/>
      <c r="W47" s="14"/>
      <c r="X47" s="14"/>
      <c r="Y47" s="14"/>
      <c r="Z47" s="14"/>
      <c r="AA47" s="14"/>
      <c r="AB47" s="32">
        <f t="shared" ref="AB47:AC76" si="7">V47+X47+Z47</f>
        <v>0</v>
      </c>
      <c r="AC47" s="32">
        <f t="shared" si="7"/>
        <v>0</v>
      </c>
    </row>
    <row r="48" spans="1:45" x14ac:dyDescent="0.2">
      <c r="A48" s="10">
        <f t="shared" ref="A48:A76" si="8">A47+1</f>
        <v>2</v>
      </c>
      <c r="B48" s="11" t="s">
        <v>21</v>
      </c>
      <c r="C48" s="12" t="s">
        <v>20</v>
      </c>
      <c r="D48" s="31"/>
      <c r="E48" s="31"/>
      <c r="F48" s="28">
        <v>97.022000000000006</v>
      </c>
      <c r="G48" s="28">
        <v>2.157</v>
      </c>
      <c r="H48" s="28">
        <v>81.498000000000005</v>
      </c>
      <c r="I48" s="28">
        <v>3.9239999999999999</v>
      </c>
      <c r="J48" s="28">
        <v>62.637999999999998</v>
      </c>
      <c r="K48" s="28">
        <v>3.375</v>
      </c>
      <c r="L48" s="32">
        <f t="shared" ref="L48:M77" si="9">SUM(F48,H48,J48)</f>
        <v>241.15800000000002</v>
      </c>
      <c r="M48" s="32">
        <f t="shared" si="9"/>
        <v>9.4559999999999995</v>
      </c>
      <c r="N48" s="33"/>
      <c r="O48" s="33"/>
      <c r="P48" s="33"/>
      <c r="Q48" s="33"/>
      <c r="R48" s="33"/>
      <c r="S48" s="33"/>
      <c r="T48" s="13">
        <f t="shared" si="6"/>
        <v>0</v>
      </c>
      <c r="U48" s="13">
        <f t="shared" si="6"/>
        <v>0</v>
      </c>
      <c r="V48" s="14"/>
      <c r="W48" s="14"/>
      <c r="X48" s="14"/>
      <c r="Y48" s="14"/>
      <c r="Z48" s="14"/>
      <c r="AA48" s="14"/>
      <c r="AB48" s="32">
        <f t="shared" si="7"/>
        <v>0</v>
      </c>
      <c r="AC48" s="32">
        <f t="shared" si="7"/>
        <v>0</v>
      </c>
    </row>
    <row r="49" spans="1:29" x14ac:dyDescent="0.2">
      <c r="A49" s="10">
        <f t="shared" si="8"/>
        <v>3</v>
      </c>
      <c r="B49" s="11" t="s">
        <v>22</v>
      </c>
      <c r="C49" s="12" t="s">
        <v>20</v>
      </c>
      <c r="D49" s="31"/>
      <c r="E49" s="31"/>
      <c r="F49" s="28">
        <v>16.079000000000001</v>
      </c>
      <c r="G49" s="28"/>
      <c r="H49" s="28">
        <v>14.66</v>
      </c>
      <c r="I49" s="28"/>
      <c r="J49" s="28">
        <v>11.826000000000001</v>
      </c>
      <c r="K49" s="28"/>
      <c r="L49" s="32">
        <f t="shared" si="9"/>
        <v>42.564999999999998</v>
      </c>
      <c r="M49" s="32">
        <f t="shared" si="9"/>
        <v>0</v>
      </c>
      <c r="N49" s="33"/>
      <c r="O49" s="33"/>
      <c r="P49" s="33"/>
      <c r="Q49" s="33"/>
      <c r="R49" s="33"/>
      <c r="S49" s="33"/>
      <c r="T49" s="13">
        <f t="shared" si="6"/>
        <v>0</v>
      </c>
      <c r="U49" s="13">
        <f t="shared" si="6"/>
        <v>0</v>
      </c>
      <c r="V49" s="14"/>
      <c r="W49" s="14"/>
      <c r="X49" s="14"/>
      <c r="Y49" s="14"/>
      <c r="Z49" s="14"/>
      <c r="AA49" s="14"/>
      <c r="AB49" s="32">
        <f t="shared" si="7"/>
        <v>0</v>
      </c>
      <c r="AC49" s="32">
        <f t="shared" si="7"/>
        <v>0</v>
      </c>
    </row>
    <row r="50" spans="1:29" x14ac:dyDescent="0.2">
      <c r="A50" s="10">
        <f t="shared" si="8"/>
        <v>4</v>
      </c>
      <c r="B50" s="11" t="s">
        <v>23</v>
      </c>
      <c r="C50" s="12" t="s">
        <v>20</v>
      </c>
      <c r="D50" s="31"/>
      <c r="E50" s="31"/>
      <c r="F50" s="28">
        <v>89.858000000000004</v>
      </c>
      <c r="G50" s="28"/>
      <c r="H50" s="28">
        <v>85.381</v>
      </c>
      <c r="I50" s="28"/>
      <c r="J50" s="28">
        <v>99.795000000000002</v>
      </c>
      <c r="K50" s="28"/>
      <c r="L50" s="32">
        <f t="shared" si="9"/>
        <v>275.03399999999999</v>
      </c>
      <c r="M50" s="32">
        <f t="shared" si="9"/>
        <v>0</v>
      </c>
      <c r="N50" s="33"/>
      <c r="O50" s="33"/>
      <c r="P50" s="33"/>
      <c r="Q50" s="33"/>
      <c r="R50" s="33"/>
      <c r="S50" s="33"/>
      <c r="T50" s="13">
        <f t="shared" si="6"/>
        <v>0</v>
      </c>
      <c r="U50" s="13">
        <f t="shared" si="6"/>
        <v>0</v>
      </c>
      <c r="V50" s="14"/>
      <c r="W50" s="14"/>
      <c r="X50" s="14"/>
      <c r="Y50" s="14"/>
      <c r="Z50" s="14"/>
      <c r="AA50" s="14"/>
      <c r="AB50" s="32">
        <f t="shared" si="7"/>
        <v>0</v>
      </c>
      <c r="AC50" s="32">
        <f t="shared" si="7"/>
        <v>0</v>
      </c>
    </row>
    <row r="51" spans="1:29" x14ac:dyDescent="0.2">
      <c r="A51" s="10">
        <f t="shared" si="8"/>
        <v>5</v>
      </c>
      <c r="B51" s="16" t="s">
        <v>24</v>
      </c>
      <c r="C51" s="12" t="s">
        <v>20</v>
      </c>
      <c r="D51" s="31"/>
      <c r="E51" s="31"/>
      <c r="F51" s="28">
        <v>1096.146</v>
      </c>
      <c r="G51" s="28">
        <v>0.49</v>
      </c>
      <c r="H51" s="28">
        <v>1159.046</v>
      </c>
      <c r="I51" s="28">
        <v>0.40200000000000002</v>
      </c>
      <c r="J51" s="28">
        <v>1128.8</v>
      </c>
      <c r="K51" s="28">
        <v>0.185</v>
      </c>
      <c r="L51" s="32">
        <f t="shared" si="9"/>
        <v>3383.9920000000002</v>
      </c>
      <c r="M51" s="32">
        <f t="shared" si="9"/>
        <v>1.077</v>
      </c>
      <c r="N51" s="33"/>
      <c r="O51" s="33"/>
      <c r="P51" s="33"/>
      <c r="Q51" s="33"/>
      <c r="R51" s="33"/>
      <c r="S51" s="33"/>
      <c r="T51" s="13">
        <f t="shared" si="6"/>
        <v>0</v>
      </c>
      <c r="U51" s="13">
        <f t="shared" si="6"/>
        <v>0</v>
      </c>
      <c r="V51" s="14"/>
      <c r="W51" s="14"/>
      <c r="X51" s="14"/>
      <c r="Y51" s="14"/>
      <c r="Z51" s="14"/>
      <c r="AA51" s="14"/>
      <c r="AB51" s="32">
        <f t="shared" si="7"/>
        <v>0</v>
      </c>
      <c r="AC51" s="32">
        <f t="shared" si="7"/>
        <v>0</v>
      </c>
    </row>
    <row r="52" spans="1:29" x14ac:dyDescent="0.2">
      <c r="A52" s="10">
        <f t="shared" si="8"/>
        <v>6</v>
      </c>
      <c r="B52" s="16" t="s">
        <v>25</v>
      </c>
      <c r="C52" s="12" t="s">
        <v>20</v>
      </c>
      <c r="D52" s="31"/>
      <c r="E52" s="31"/>
      <c r="F52" s="28">
        <v>2943.1529999999998</v>
      </c>
      <c r="G52" s="28">
        <v>101.76600000000001</v>
      </c>
      <c r="H52" s="28">
        <v>2670.3029999999999</v>
      </c>
      <c r="I52" s="28">
        <v>102.315</v>
      </c>
      <c r="J52" s="28">
        <v>2733.6489999999999</v>
      </c>
      <c r="K52" s="28">
        <v>102.873</v>
      </c>
      <c r="L52" s="32">
        <f t="shared" si="9"/>
        <v>8347.1049999999996</v>
      </c>
      <c r="M52" s="32">
        <f t="shared" si="9"/>
        <v>306.95400000000001</v>
      </c>
      <c r="N52" s="33"/>
      <c r="O52" s="33"/>
      <c r="P52" s="33"/>
      <c r="Q52" s="33"/>
      <c r="R52" s="33"/>
      <c r="S52" s="33"/>
      <c r="T52" s="13">
        <f t="shared" si="6"/>
        <v>0</v>
      </c>
      <c r="U52" s="13">
        <f t="shared" si="6"/>
        <v>0</v>
      </c>
      <c r="V52" s="14"/>
      <c r="W52" s="14"/>
      <c r="X52" s="14"/>
      <c r="Y52" s="14"/>
      <c r="Z52" s="14"/>
      <c r="AA52" s="14"/>
      <c r="AB52" s="32">
        <f t="shared" si="7"/>
        <v>0</v>
      </c>
      <c r="AC52" s="32">
        <f t="shared" si="7"/>
        <v>0</v>
      </c>
    </row>
    <row r="53" spans="1:29" x14ac:dyDescent="0.2">
      <c r="A53" s="10">
        <f t="shared" si="8"/>
        <v>7</v>
      </c>
      <c r="B53" s="16" t="s">
        <v>26</v>
      </c>
      <c r="C53" s="12" t="s">
        <v>20</v>
      </c>
      <c r="D53" s="31"/>
      <c r="E53" s="31"/>
      <c r="F53" s="28">
        <v>38171.847000000002</v>
      </c>
      <c r="G53" s="28">
        <v>50.938000000000002</v>
      </c>
      <c r="H53" s="28">
        <v>32170.317999999999</v>
      </c>
      <c r="I53" s="28">
        <v>367.84300000000002</v>
      </c>
      <c r="J53" s="28">
        <v>32241.595000000001</v>
      </c>
      <c r="K53" s="28">
        <v>271.38600000000002</v>
      </c>
      <c r="L53" s="32">
        <f t="shared" si="9"/>
        <v>102583.76000000001</v>
      </c>
      <c r="M53" s="32">
        <f t="shared" si="9"/>
        <v>690.16700000000003</v>
      </c>
      <c r="N53" s="33">
        <v>143.66</v>
      </c>
      <c r="O53" s="33"/>
      <c r="P53" s="33">
        <v>123.17400000000001</v>
      </c>
      <c r="Q53" s="33"/>
      <c r="R53" s="33">
        <v>117.235</v>
      </c>
      <c r="S53" s="33"/>
      <c r="T53" s="13">
        <f t="shared" si="6"/>
        <v>384.06900000000002</v>
      </c>
      <c r="U53" s="13">
        <f t="shared" si="6"/>
        <v>0</v>
      </c>
      <c r="V53" s="14"/>
      <c r="W53" s="14"/>
      <c r="X53" s="14"/>
      <c r="Y53" s="14"/>
      <c r="Z53" s="14"/>
      <c r="AA53" s="14"/>
      <c r="AB53" s="32">
        <f t="shared" si="7"/>
        <v>0</v>
      </c>
      <c r="AC53" s="32">
        <f t="shared" si="7"/>
        <v>0</v>
      </c>
    </row>
    <row r="54" spans="1:29" x14ac:dyDescent="0.2">
      <c r="A54" s="10">
        <f t="shared" si="8"/>
        <v>8</v>
      </c>
      <c r="B54" s="16" t="s">
        <v>27</v>
      </c>
      <c r="C54" s="12" t="s">
        <v>20</v>
      </c>
      <c r="D54" s="31"/>
      <c r="E54" s="31"/>
      <c r="F54" s="28">
        <v>7324.2560000000003</v>
      </c>
      <c r="G54" s="28">
        <v>3.375</v>
      </c>
      <c r="H54" s="28">
        <v>7529.57</v>
      </c>
      <c r="I54" s="28">
        <v>5.8999999999999997E-2</v>
      </c>
      <c r="J54" s="28">
        <v>7277.4669999999996</v>
      </c>
      <c r="K54" s="28">
        <v>0.58099999999999996</v>
      </c>
      <c r="L54" s="32">
        <f t="shared" si="9"/>
        <v>22131.293000000001</v>
      </c>
      <c r="M54" s="32">
        <f t="shared" si="9"/>
        <v>4.0150000000000006</v>
      </c>
      <c r="N54" s="33"/>
      <c r="O54" s="33"/>
      <c r="P54" s="33"/>
      <c r="Q54" s="33"/>
      <c r="R54" s="33"/>
      <c r="S54" s="33"/>
      <c r="T54" s="13">
        <f t="shared" si="6"/>
        <v>0</v>
      </c>
      <c r="U54" s="13">
        <f t="shared" si="6"/>
        <v>0</v>
      </c>
      <c r="V54" s="14"/>
      <c r="W54" s="14"/>
      <c r="X54" s="14"/>
      <c r="Y54" s="14"/>
      <c r="Z54" s="14"/>
      <c r="AA54" s="14"/>
      <c r="AB54" s="32">
        <f t="shared" si="7"/>
        <v>0</v>
      </c>
      <c r="AC54" s="32">
        <f t="shared" si="7"/>
        <v>0</v>
      </c>
    </row>
    <row r="55" spans="1:29" x14ac:dyDescent="0.2">
      <c r="A55" s="10">
        <f t="shared" si="8"/>
        <v>9</v>
      </c>
      <c r="B55" s="16" t="s">
        <v>28</v>
      </c>
      <c r="C55" s="12" t="s">
        <v>20</v>
      </c>
      <c r="D55" s="31"/>
      <c r="E55" s="31"/>
      <c r="F55" s="28">
        <v>2483.482</v>
      </c>
      <c r="G55" s="28">
        <v>2.0750000000000002</v>
      </c>
      <c r="H55" s="28">
        <v>2043.114</v>
      </c>
      <c r="I55" s="28">
        <v>1.806</v>
      </c>
      <c r="J55" s="28">
        <v>2069.0129999999999</v>
      </c>
      <c r="K55" s="28">
        <v>1.488</v>
      </c>
      <c r="L55" s="32">
        <f t="shared" si="9"/>
        <v>6595.6089999999995</v>
      </c>
      <c r="M55" s="32">
        <f t="shared" si="9"/>
        <v>5.3689999999999998</v>
      </c>
      <c r="N55" s="33"/>
      <c r="O55" s="33"/>
      <c r="P55" s="33"/>
      <c r="Q55" s="33"/>
      <c r="R55" s="33"/>
      <c r="S55" s="33"/>
      <c r="T55" s="13">
        <f t="shared" si="6"/>
        <v>0</v>
      </c>
      <c r="U55" s="13">
        <f t="shared" si="6"/>
        <v>0</v>
      </c>
      <c r="V55" s="14"/>
      <c r="W55" s="14"/>
      <c r="X55" s="14"/>
      <c r="Y55" s="14"/>
      <c r="Z55" s="14"/>
      <c r="AA55" s="14"/>
      <c r="AB55" s="32">
        <f t="shared" si="7"/>
        <v>0</v>
      </c>
      <c r="AC55" s="32">
        <f t="shared" si="7"/>
        <v>0</v>
      </c>
    </row>
    <row r="56" spans="1:29" x14ac:dyDescent="0.2">
      <c r="A56" s="10">
        <f t="shared" si="8"/>
        <v>10</v>
      </c>
      <c r="B56" s="16" t="s">
        <v>29</v>
      </c>
      <c r="C56" s="12" t="s">
        <v>20</v>
      </c>
      <c r="D56" s="31"/>
      <c r="E56" s="31"/>
      <c r="F56" s="28">
        <v>3.3929999999999998</v>
      </c>
      <c r="G56" s="28"/>
      <c r="H56" s="28">
        <v>2.4369999999999998</v>
      </c>
      <c r="I56" s="28"/>
      <c r="J56" s="28">
        <v>1.7150000000000001</v>
      </c>
      <c r="K56" s="28"/>
      <c r="L56" s="32">
        <f t="shared" si="9"/>
        <v>7.5449999999999999</v>
      </c>
      <c r="M56" s="32">
        <f t="shared" si="9"/>
        <v>0</v>
      </c>
      <c r="N56" s="33"/>
      <c r="O56" s="33"/>
      <c r="P56" s="33"/>
      <c r="Q56" s="33"/>
      <c r="R56" s="33"/>
      <c r="S56" s="33"/>
      <c r="T56" s="13">
        <f t="shared" si="6"/>
        <v>0</v>
      </c>
      <c r="U56" s="13">
        <f t="shared" si="6"/>
        <v>0</v>
      </c>
      <c r="V56" s="14"/>
      <c r="W56" s="14"/>
      <c r="X56" s="14"/>
      <c r="Y56" s="14"/>
      <c r="Z56" s="14"/>
      <c r="AA56" s="14"/>
      <c r="AB56" s="32">
        <f t="shared" si="7"/>
        <v>0</v>
      </c>
      <c r="AC56" s="32">
        <f t="shared" si="7"/>
        <v>0</v>
      </c>
    </row>
    <row r="57" spans="1:29" x14ac:dyDescent="0.2">
      <c r="A57" s="10">
        <f t="shared" si="8"/>
        <v>11</v>
      </c>
      <c r="B57" s="11" t="s">
        <v>30</v>
      </c>
      <c r="C57" s="12" t="s">
        <v>20</v>
      </c>
      <c r="D57" s="31"/>
      <c r="E57" s="31"/>
      <c r="F57" s="28">
        <v>12.162000000000001</v>
      </c>
      <c r="G57" s="28"/>
      <c r="H57" s="28">
        <v>16.382000000000001</v>
      </c>
      <c r="I57" s="28"/>
      <c r="J57" s="28">
        <v>15.379</v>
      </c>
      <c r="K57" s="28"/>
      <c r="L57" s="32">
        <f t="shared" si="9"/>
        <v>43.923000000000002</v>
      </c>
      <c r="M57" s="32">
        <f t="shared" si="9"/>
        <v>0</v>
      </c>
      <c r="N57" s="33"/>
      <c r="O57" s="33"/>
      <c r="P57" s="33"/>
      <c r="Q57" s="33"/>
      <c r="R57" s="33"/>
      <c r="S57" s="33"/>
      <c r="T57" s="13">
        <f t="shared" si="6"/>
        <v>0</v>
      </c>
      <c r="U57" s="13">
        <f t="shared" si="6"/>
        <v>0</v>
      </c>
      <c r="V57" s="14"/>
      <c r="W57" s="14"/>
      <c r="X57" s="14"/>
      <c r="Y57" s="14"/>
      <c r="Z57" s="14"/>
      <c r="AA57" s="14"/>
      <c r="AB57" s="32">
        <f t="shared" si="7"/>
        <v>0</v>
      </c>
      <c r="AC57" s="32">
        <f t="shared" si="7"/>
        <v>0</v>
      </c>
    </row>
    <row r="58" spans="1:29" x14ac:dyDescent="0.2">
      <c r="A58" s="10">
        <f t="shared" si="8"/>
        <v>12</v>
      </c>
      <c r="B58" s="11" t="s">
        <v>31</v>
      </c>
      <c r="C58" s="12" t="s">
        <v>20</v>
      </c>
      <c r="D58" s="31"/>
      <c r="E58" s="31"/>
      <c r="F58" s="28">
        <v>95.509</v>
      </c>
      <c r="G58" s="28">
        <v>1.0999999999999999E-2</v>
      </c>
      <c r="H58" s="28">
        <v>80.643000000000001</v>
      </c>
      <c r="I58" s="28">
        <v>1.4E-2</v>
      </c>
      <c r="J58" s="28">
        <v>72.941999999999993</v>
      </c>
      <c r="K58" s="28">
        <v>1.4E-2</v>
      </c>
      <c r="L58" s="32">
        <f t="shared" si="9"/>
        <v>249.09399999999999</v>
      </c>
      <c r="M58" s="32">
        <f t="shared" si="9"/>
        <v>3.9E-2</v>
      </c>
      <c r="N58" s="33"/>
      <c r="O58" s="33"/>
      <c r="P58" s="33"/>
      <c r="Q58" s="33"/>
      <c r="R58" s="33"/>
      <c r="S58" s="33"/>
      <c r="T58" s="13">
        <f t="shared" si="6"/>
        <v>0</v>
      </c>
      <c r="U58" s="13">
        <f t="shared" si="6"/>
        <v>0</v>
      </c>
      <c r="V58" s="14"/>
      <c r="W58" s="14"/>
      <c r="X58" s="14"/>
      <c r="Y58" s="14"/>
      <c r="Z58" s="14"/>
      <c r="AA58" s="14"/>
      <c r="AB58" s="32">
        <f t="shared" si="7"/>
        <v>0</v>
      </c>
      <c r="AC58" s="32">
        <f t="shared" si="7"/>
        <v>0</v>
      </c>
    </row>
    <row r="59" spans="1:29" x14ac:dyDescent="0.2">
      <c r="A59" s="10">
        <f t="shared" si="8"/>
        <v>13</v>
      </c>
      <c r="B59" s="11" t="s">
        <v>32</v>
      </c>
      <c r="C59" s="12" t="s">
        <v>20</v>
      </c>
      <c r="D59" s="31"/>
      <c r="E59" s="31"/>
      <c r="F59" s="28">
        <v>887.87400000000002</v>
      </c>
      <c r="G59" s="28"/>
      <c r="H59" s="28">
        <v>196.98</v>
      </c>
      <c r="I59" s="28"/>
      <c r="J59" s="28">
        <v>64.983000000000004</v>
      </c>
      <c r="K59" s="28"/>
      <c r="L59" s="32">
        <f t="shared" si="9"/>
        <v>1149.837</v>
      </c>
      <c r="M59" s="32">
        <f t="shared" si="9"/>
        <v>0</v>
      </c>
      <c r="N59" s="33"/>
      <c r="O59" s="33"/>
      <c r="P59" s="33"/>
      <c r="Q59" s="33"/>
      <c r="R59" s="33"/>
      <c r="S59" s="33"/>
      <c r="T59" s="13">
        <f t="shared" si="6"/>
        <v>0</v>
      </c>
      <c r="U59" s="13">
        <f t="shared" si="6"/>
        <v>0</v>
      </c>
      <c r="V59" s="14"/>
      <c r="W59" s="14"/>
      <c r="X59" s="14"/>
      <c r="Y59" s="14"/>
      <c r="Z59" s="14"/>
      <c r="AA59" s="14"/>
      <c r="AB59" s="32">
        <f t="shared" si="7"/>
        <v>0</v>
      </c>
      <c r="AC59" s="32">
        <f t="shared" si="7"/>
        <v>0</v>
      </c>
    </row>
    <row r="60" spans="1:29" x14ac:dyDescent="0.2">
      <c r="A60" s="10">
        <f t="shared" si="8"/>
        <v>14</v>
      </c>
      <c r="B60" s="11" t="s">
        <v>33</v>
      </c>
      <c r="C60" s="12" t="s">
        <v>20</v>
      </c>
      <c r="D60" s="31"/>
      <c r="E60" s="31"/>
      <c r="F60" s="28">
        <v>2099.9169999999999</v>
      </c>
      <c r="G60" s="28">
        <v>1.1379999999999999</v>
      </c>
      <c r="H60" s="28">
        <v>2094.0259999999998</v>
      </c>
      <c r="I60" s="28">
        <v>0.39400000000000002</v>
      </c>
      <c r="J60" s="28">
        <v>1337.837</v>
      </c>
      <c r="K60" s="28">
        <v>0.39400000000000002</v>
      </c>
      <c r="L60" s="32">
        <f t="shared" si="9"/>
        <v>5531.7799999999988</v>
      </c>
      <c r="M60" s="32">
        <f t="shared" si="9"/>
        <v>1.9260000000000002</v>
      </c>
      <c r="N60" s="33"/>
      <c r="O60" s="33"/>
      <c r="P60" s="33"/>
      <c r="Q60" s="33"/>
      <c r="R60" s="33"/>
      <c r="S60" s="33"/>
      <c r="T60" s="13">
        <f t="shared" si="6"/>
        <v>0</v>
      </c>
      <c r="U60" s="13">
        <f t="shared" si="6"/>
        <v>0</v>
      </c>
      <c r="V60" s="14"/>
      <c r="W60" s="14"/>
      <c r="X60" s="14"/>
      <c r="Y60" s="14"/>
      <c r="Z60" s="14"/>
      <c r="AA60" s="14"/>
      <c r="AB60" s="32">
        <f t="shared" si="7"/>
        <v>0</v>
      </c>
      <c r="AC60" s="32">
        <f t="shared" si="7"/>
        <v>0</v>
      </c>
    </row>
    <row r="61" spans="1:29" x14ac:dyDescent="0.2">
      <c r="A61" s="10">
        <f t="shared" si="8"/>
        <v>15</v>
      </c>
      <c r="B61" s="11" t="s">
        <v>34</v>
      </c>
      <c r="C61" s="12" t="s">
        <v>20</v>
      </c>
      <c r="D61" s="31"/>
      <c r="E61" s="31"/>
      <c r="F61" s="28">
        <v>208.678</v>
      </c>
      <c r="G61" s="28"/>
      <c r="H61" s="28">
        <v>132.31399999999999</v>
      </c>
      <c r="I61" s="28"/>
      <c r="J61" s="28">
        <v>143.45699999999999</v>
      </c>
      <c r="K61" s="28"/>
      <c r="L61" s="32">
        <f t="shared" si="9"/>
        <v>484.44899999999996</v>
      </c>
      <c r="M61" s="32">
        <f t="shared" si="9"/>
        <v>0</v>
      </c>
      <c r="N61" s="33"/>
      <c r="O61" s="33"/>
      <c r="P61" s="33"/>
      <c r="Q61" s="33"/>
      <c r="R61" s="33"/>
      <c r="S61" s="33"/>
      <c r="T61" s="13">
        <f t="shared" si="6"/>
        <v>0</v>
      </c>
      <c r="U61" s="13">
        <f t="shared" si="6"/>
        <v>0</v>
      </c>
      <c r="V61" s="14"/>
      <c r="W61" s="14"/>
      <c r="X61" s="14"/>
      <c r="Y61" s="14"/>
      <c r="Z61" s="14"/>
      <c r="AA61" s="14"/>
      <c r="AB61" s="32">
        <f t="shared" si="7"/>
        <v>0</v>
      </c>
      <c r="AC61" s="32">
        <f t="shared" si="7"/>
        <v>0</v>
      </c>
    </row>
    <row r="62" spans="1:29" x14ac:dyDescent="0.2">
      <c r="A62" s="10">
        <f t="shared" si="8"/>
        <v>16</v>
      </c>
      <c r="B62" s="11" t="s">
        <v>35</v>
      </c>
      <c r="C62" s="12" t="s">
        <v>20</v>
      </c>
      <c r="D62" s="31"/>
      <c r="E62" s="31"/>
      <c r="F62" s="28">
        <v>149.68700000000001</v>
      </c>
      <c r="G62" s="28"/>
      <c r="H62" s="28">
        <v>94.64</v>
      </c>
      <c r="I62" s="28">
        <v>4.7E-2</v>
      </c>
      <c r="J62" s="28">
        <v>91.48</v>
      </c>
      <c r="K62" s="28">
        <v>1.7999999999999999E-2</v>
      </c>
      <c r="L62" s="32">
        <f t="shared" si="9"/>
        <v>335.80700000000002</v>
      </c>
      <c r="M62" s="32">
        <f t="shared" si="9"/>
        <v>6.5000000000000002E-2</v>
      </c>
      <c r="N62" s="33"/>
      <c r="O62" s="33"/>
      <c r="P62" s="33"/>
      <c r="Q62" s="33"/>
      <c r="R62" s="33"/>
      <c r="S62" s="33"/>
      <c r="T62" s="13">
        <f t="shared" si="6"/>
        <v>0</v>
      </c>
      <c r="U62" s="13">
        <f t="shared" si="6"/>
        <v>0</v>
      </c>
      <c r="V62" s="14"/>
      <c r="W62" s="14"/>
      <c r="X62" s="14"/>
      <c r="Y62" s="14"/>
      <c r="Z62" s="14"/>
      <c r="AA62" s="14"/>
      <c r="AB62" s="32">
        <f t="shared" si="7"/>
        <v>0</v>
      </c>
      <c r="AC62" s="32">
        <f t="shared" si="7"/>
        <v>0</v>
      </c>
    </row>
    <row r="63" spans="1:29" x14ac:dyDescent="0.2">
      <c r="A63" s="10">
        <f t="shared" si="8"/>
        <v>17</v>
      </c>
      <c r="B63" s="11" t="s">
        <v>36</v>
      </c>
      <c r="C63" s="12" t="s">
        <v>20</v>
      </c>
      <c r="D63" s="31"/>
      <c r="E63" s="31"/>
      <c r="F63" s="28">
        <v>66.545000000000002</v>
      </c>
      <c r="G63" s="28"/>
      <c r="H63" s="28">
        <v>76.713999999999999</v>
      </c>
      <c r="I63" s="28"/>
      <c r="J63" s="28">
        <v>72.271000000000001</v>
      </c>
      <c r="K63" s="28">
        <v>1.252</v>
      </c>
      <c r="L63" s="32">
        <f t="shared" si="9"/>
        <v>215.53000000000003</v>
      </c>
      <c r="M63" s="32">
        <f t="shared" si="9"/>
        <v>1.252</v>
      </c>
      <c r="N63" s="33"/>
      <c r="O63" s="33"/>
      <c r="P63" s="33"/>
      <c r="Q63" s="33"/>
      <c r="R63" s="33"/>
      <c r="S63" s="33"/>
      <c r="T63" s="13">
        <f t="shared" si="6"/>
        <v>0</v>
      </c>
      <c r="U63" s="13">
        <f t="shared" si="6"/>
        <v>0</v>
      </c>
      <c r="V63" s="14"/>
      <c r="W63" s="14"/>
      <c r="X63" s="14"/>
      <c r="Y63" s="14"/>
      <c r="Z63" s="14"/>
      <c r="AA63" s="14"/>
      <c r="AB63" s="32">
        <f t="shared" si="7"/>
        <v>0</v>
      </c>
      <c r="AC63" s="32">
        <f t="shared" si="7"/>
        <v>0</v>
      </c>
    </row>
    <row r="64" spans="1:29" x14ac:dyDescent="0.2">
      <c r="A64" s="10">
        <f t="shared" si="8"/>
        <v>18</v>
      </c>
      <c r="B64" s="11" t="s">
        <v>37</v>
      </c>
      <c r="C64" s="12" t="s">
        <v>20</v>
      </c>
      <c r="D64" s="31"/>
      <c r="E64" s="31"/>
      <c r="F64" s="28">
        <v>98.988</v>
      </c>
      <c r="G64" s="28"/>
      <c r="H64" s="28">
        <v>100.825</v>
      </c>
      <c r="I64" s="28">
        <v>7.0000000000000001E-3</v>
      </c>
      <c r="J64" s="28">
        <v>102.99</v>
      </c>
      <c r="K64" s="28"/>
      <c r="L64" s="32">
        <f t="shared" si="9"/>
        <v>302.803</v>
      </c>
      <c r="M64" s="32">
        <f t="shared" si="9"/>
        <v>7.0000000000000001E-3</v>
      </c>
      <c r="N64" s="33"/>
      <c r="O64" s="33"/>
      <c r="P64" s="33"/>
      <c r="Q64" s="33"/>
      <c r="R64" s="33"/>
      <c r="S64" s="33"/>
      <c r="T64" s="13">
        <f t="shared" si="6"/>
        <v>0</v>
      </c>
      <c r="U64" s="13">
        <f t="shared" si="6"/>
        <v>0</v>
      </c>
      <c r="V64" s="14"/>
      <c r="W64" s="14"/>
      <c r="X64" s="14"/>
      <c r="Y64" s="14"/>
      <c r="Z64" s="14"/>
      <c r="AA64" s="14"/>
      <c r="AB64" s="32">
        <f t="shared" si="7"/>
        <v>0</v>
      </c>
      <c r="AC64" s="32">
        <f t="shared" si="7"/>
        <v>0</v>
      </c>
    </row>
    <row r="65" spans="1:29" x14ac:dyDescent="0.2">
      <c r="A65" s="10">
        <f t="shared" si="8"/>
        <v>19</v>
      </c>
      <c r="B65" s="11" t="s">
        <v>38</v>
      </c>
      <c r="C65" s="12" t="s">
        <v>20</v>
      </c>
      <c r="D65" s="31"/>
      <c r="E65" s="31"/>
      <c r="F65" s="28">
        <v>967.66899999999998</v>
      </c>
      <c r="G65" s="28">
        <v>2.7029999999999998</v>
      </c>
      <c r="H65" s="28">
        <v>753.31299999999999</v>
      </c>
      <c r="I65" s="28"/>
      <c r="J65" s="28">
        <v>737.23400000000004</v>
      </c>
      <c r="K65" s="28"/>
      <c r="L65" s="32">
        <f t="shared" si="9"/>
        <v>2458.2159999999999</v>
      </c>
      <c r="M65" s="32">
        <f t="shared" si="9"/>
        <v>2.7029999999999998</v>
      </c>
      <c r="N65" s="33"/>
      <c r="O65" s="33"/>
      <c r="P65" s="33"/>
      <c r="Q65" s="33"/>
      <c r="R65" s="33"/>
      <c r="S65" s="33"/>
      <c r="T65" s="13">
        <f t="shared" si="6"/>
        <v>0</v>
      </c>
      <c r="U65" s="13">
        <f t="shared" si="6"/>
        <v>0</v>
      </c>
      <c r="V65" s="14"/>
      <c r="W65" s="14"/>
      <c r="X65" s="14"/>
      <c r="Y65" s="14"/>
      <c r="Z65" s="14"/>
      <c r="AA65" s="14"/>
      <c r="AB65" s="32">
        <f t="shared" si="7"/>
        <v>0</v>
      </c>
      <c r="AC65" s="32">
        <f t="shared" si="7"/>
        <v>0</v>
      </c>
    </row>
    <row r="66" spans="1:29" x14ac:dyDescent="0.2">
      <c r="A66" s="10">
        <f t="shared" si="8"/>
        <v>20</v>
      </c>
      <c r="B66" s="11" t="s">
        <v>39</v>
      </c>
      <c r="C66" s="12" t="s">
        <v>20</v>
      </c>
      <c r="D66" s="31"/>
      <c r="E66" s="31"/>
      <c r="F66" s="28">
        <v>13.497999999999999</v>
      </c>
      <c r="G66" s="28"/>
      <c r="H66" s="28">
        <v>13.451000000000001</v>
      </c>
      <c r="I66" s="28"/>
      <c r="J66" s="28">
        <v>15.247</v>
      </c>
      <c r="K66" s="28"/>
      <c r="L66" s="32">
        <f t="shared" si="9"/>
        <v>42.195999999999998</v>
      </c>
      <c r="M66" s="32">
        <f t="shared" si="9"/>
        <v>0</v>
      </c>
      <c r="N66" s="33"/>
      <c r="O66" s="33"/>
      <c r="P66" s="33"/>
      <c r="Q66" s="33"/>
      <c r="R66" s="33"/>
      <c r="S66" s="33"/>
      <c r="T66" s="13">
        <f t="shared" si="6"/>
        <v>0</v>
      </c>
      <c r="U66" s="13">
        <f t="shared" si="6"/>
        <v>0</v>
      </c>
      <c r="V66" s="14"/>
      <c r="W66" s="14"/>
      <c r="X66" s="14"/>
      <c r="Y66" s="14"/>
      <c r="Z66" s="14"/>
      <c r="AA66" s="14"/>
      <c r="AB66" s="32">
        <f t="shared" si="7"/>
        <v>0</v>
      </c>
      <c r="AC66" s="32">
        <f t="shared" si="7"/>
        <v>0</v>
      </c>
    </row>
    <row r="67" spans="1:29" x14ac:dyDescent="0.2">
      <c r="A67" s="10">
        <f t="shared" si="8"/>
        <v>21</v>
      </c>
      <c r="B67" s="11" t="s">
        <v>40</v>
      </c>
      <c r="C67" s="12" t="s">
        <v>20</v>
      </c>
      <c r="D67" s="31"/>
      <c r="E67" s="31"/>
      <c r="F67" s="28">
        <v>4.0940000000000003</v>
      </c>
      <c r="G67" s="28"/>
      <c r="H67" s="28">
        <v>6.6319999999999997</v>
      </c>
      <c r="I67" s="28"/>
      <c r="J67" s="28">
        <v>4.9320000000000004</v>
      </c>
      <c r="K67" s="28"/>
      <c r="L67" s="32">
        <f t="shared" si="9"/>
        <v>15.657999999999999</v>
      </c>
      <c r="M67" s="32">
        <f t="shared" si="9"/>
        <v>0</v>
      </c>
      <c r="N67" s="33"/>
      <c r="O67" s="33"/>
      <c r="P67" s="33"/>
      <c r="Q67" s="33"/>
      <c r="R67" s="33"/>
      <c r="S67" s="33"/>
      <c r="T67" s="13">
        <f t="shared" si="6"/>
        <v>0</v>
      </c>
      <c r="U67" s="13">
        <f t="shared" si="6"/>
        <v>0</v>
      </c>
      <c r="V67" s="14"/>
      <c r="W67" s="14"/>
      <c r="X67" s="14"/>
      <c r="Y67" s="14"/>
      <c r="Z67" s="14"/>
      <c r="AA67" s="14"/>
      <c r="AB67" s="32">
        <f t="shared" si="7"/>
        <v>0</v>
      </c>
      <c r="AC67" s="32">
        <f t="shared" si="7"/>
        <v>0</v>
      </c>
    </row>
    <row r="68" spans="1:29" x14ac:dyDescent="0.2">
      <c r="A68" s="10">
        <f t="shared" si="8"/>
        <v>22</v>
      </c>
      <c r="B68" s="11" t="s">
        <v>41</v>
      </c>
      <c r="C68" s="12" t="s">
        <v>20</v>
      </c>
      <c r="D68" s="31"/>
      <c r="E68" s="31"/>
      <c r="F68" s="28">
        <v>133.31800000000001</v>
      </c>
      <c r="G68" s="28"/>
      <c r="H68" s="28">
        <v>145.459</v>
      </c>
      <c r="I68" s="28"/>
      <c r="J68" s="28">
        <v>159.28899999999999</v>
      </c>
      <c r="K68" s="28"/>
      <c r="L68" s="32">
        <f t="shared" si="9"/>
        <v>438.06600000000003</v>
      </c>
      <c r="M68" s="32">
        <f t="shared" si="9"/>
        <v>0</v>
      </c>
      <c r="N68" s="33"/>
      <c r="O68" s="33"/>
      <c r="P68" s="33"/>
      <c r="Q68" s="33"/>
      <c r="R68" s="33"/>
      <c r="S68" s="33"/>
      <c r="T68" s="13">
        <f t="shared" si="6"/>
        <v>0</v>
      </c>
      <c r="U68" s="13">
        <f t="shared" si="6"/>
        <v>0</v>
      </c>
      <c r="V68" s="14"/>
      <c r="W68" s="14"/>
      <c r="X68" s="14"/>
      <c r="Y68" s="14"/>
      <c r="Z68" s="14"/>
      <c r="AA68" s="14"/>
      <c r="AB68" s="32">
        <f t="shared" si="7"/>
        <v>0</v>
      </c>
      <c r="AC68" s="32">
        <f t="shared" si="7"/>
        <v>0</v>
      </c>
    </row>
    <row r="69" spans="1:29" x14ac:dyDescent="0.2">
      <c r="A69" s="10">
        <f t="shared" si="8"/>
        <v>23</v>
      </c>
      <c r="B69" s="11" t="s">
        <v>42</v>
      </c>
      <c r="C69" s="12" t="s">
        <v>20</v>
      </c>
      <c r="D69" s="31"/>
      <c r="E69" s="31"/>
      <c r="F69" s="28">
        <v>5307.3950000000004</v>
      </c>
      <c r="G69" s="28"/>
      <c r="H69" s="28">
        <v>5347.527</v>
      </c>
      <c r="I69" s="28"/>
      <c r="J69" s="28">
        <v>5489.0379999999996</v>
      </c>
      <c r="K69" s="28"/>
      <c r="L69" s="32">
        <f t="shared" si="9"/>
        <v>16143.96</v>
      </c>
      <c r="M69" s="32">
        <f t="shared" si="9"/>
        <v>0</v>
      </c>
      <c r="N69" s="33"/>
      <c r="O69" s="33"/>
      <c r="P69" s="33"/>
      <c r="Q69" s="33"/>
      <c r="R69" s="33"/>
      <c r="S69" s="33"/>
      <c r="T69" s="13">
        <f t="shared" si="6"/>
        <v>0</v>
      </c>
      <c r="U69" s="13">
        <f t="shared" si="6"/>
        <v>0</v>
      </c>
      <c r="V69" s="14"/>
      <c r="W69" s="14"/>
      <c r="X69" s="14"/>
      <c r="Y69" s="14"/>
      <c r="Z69" s="14"/>
      <c r="AA69" s="14"/>
      <c r="AB69" s="32">
        <f t="shared" si="7"/>
        <v>0</v>
      </c>
      <c r="AC69" s="32">
        <f t="shared" si="7"/>
        <v>0</v>
      </c>
    </row>
    <row r="70" spans="1:29" x14ac:dyDescent="0.2">
      <c r="A70" s="10">
        <f t="shared" si="8"/>
        <v>24</v>
      </c>
      <c r="B70" s="11" t="s">
        <v>43</v>
      </c>
      <c r="C70" s="12" t="s">
        <v>20</v>
      </c>
      <c r="D70" s="31"/>
      <c r="E70" s="31"/>
      <c r="F70" s="28">
        <v>14.702999999999999</v>
      </c>
      <c r="G70" s="28"/>
      <c r="H70" s="28">
        <v>33.898000000000003</v>
      </c>
      <c r="I70" s="28"/>
      <c r="J70" s="28">
        <v>23.199000000000002</v>
      </c>
      <c r="K70" s="28"/>
      <c r="L70" s="32">
        <f t="shared" si="9"/>
        <v>71.8</v>
      </c>
      <c r="M70" s="32">
        <f t="shared" si="9"/>
        <v>0</v>
      </c>
      <c r="N70" s="33"/>
      <c r="O70" s="33"/>
      <c r="P70" s="33"/>
      <c r="Q70" s="33"/>
      <c r="R70" s="33"/>
      <c r="S70" s="33"/>
      <c r="T70" s="13">
        <f t="shared" si="6"/>
        <v>0</v>
      </c>
      <c r="U70" s="13">
        <f t="shared" si="6"/>
        <v>0</v>
      </c>
      <c r="V70" s="14"/>
      <c r="W70" s="14"/>
      <c r="X70" s="14"/>
      <c r="Y70" s="14"/>
      <c r="Z70" s="14"/>
      <c r="AA70" s="14"/>
      <c r="AB70" s="32">
        <f t="shared" si="7"/>
        <v>0</v>
      </c>
      <c r="AC70" s="32">
        <f t="shared" si="7"/>
        <v>0</v>
      </c>
    </row>
    <row r="71" spans="1:29" x14ac:dyDescent="0.2">
      <c r="A71" s="10">
        <f t="shared" si="8"/>
        <v>25</v>
      </c>
      <c r="B71" s="11" t="s">
        <v>44</v>
      </c>
      <c r="C71" s="12" t="s">
        <v>20</v>
      </c>
      <c r="D71" s="31"/>
      <c r="E71" s="31"/>
      <c r="F71" s="28">
        <v>115.03</v>
      </c>
      <c r="G71" s="28"/>
      <c r="H71" s="28">
        <v>87.373999999999995</v>
      </c>
      <c r="I71" s="28"/>
      <c r="J71" s="28">
        <v>87.177000000000007</v>
      </c>
      <c r="K71" s="28"/>
      <c r="L71" s="32">
        <f t="shared" si="9"/>
        <v>289.58100000000002</v>
      </c>
      <c r="M71" s="32">
        <f t="shared" si="9"/>
        <v>0</v>
      </c>
      <c r="N71" s="33"/>
      <c r="O71" s="33"/>
      <c r="P71" s="33"/>
      <c r="Q71" s="33"/>
      <c r="R71" s="33"/>
      <c r="S71" s="33"/>
      <c r="T71" s="13">
        <f t="shared" si="6"/>
        <v>0</v>
      </c>
      <c r="U71" s="13">
        <f t="shared" si="6"/>
        <v>0</v>
      </c>
      <c r="V71" s="14"/>
      <c r="W71" s="14"/>
      <c r="X71" s="14"/>
      <c r="Y71" s="14"/>
      <c r="Z71" s="14"/>
      <c r="AA71" s="14"/>
      <c r="AB71" s="32">
        <f t="shared" si="7"/>
        <v>0</v>
      </c>
      <c r="AC71" s="32">
        <f t="shared" si="7"/>
        <v>0</v>
      </c>
    </row>
    <row r="72" spans="1:29" x14ac:dyDescent="0.2">
      <c r="A72" s="10">
        <f t="shared" si="8"/>
        <v>26</v>
      </c>
      <c r="B72" s="11" t="s">
        <v>45</v>
      </c>
      <c r="C72" s="12" t="s">
        <v>20</v>
      </c>
      <c r="D72" s="31"/>
      <c r="E72" s="31"/>
      <c r="F72" s="28">
        <v>4598.0420000000004</v>
      </c>
      <c r="G72" s="28">
        <v>21.541</v>
      </c>
      <c r="H72" s="28">
        <v>4765.6170000000002</v>
      </c>
      <c r="I72" s="28">
        <v>12.468</v>
      </c>
      <c r="J72" s="28">
        <v>4723.4040000000005</v>
      </c>
      <c r="K72" s="28">
        <v>15.513999999999999</v>
      </c>
      <c r="L72" s="32">
        <f t="shared" si="9"/>
        <v>14087.063</v>
      </c>
      <c r="M72" s="32">
        <f t="shared" si="9"/>
        <v>49.522999999999996</v>
      </c>
      <c r="N72" s="33"/>
      <c r="O72" s="33"/>
      <c r="P72" s="33"/>
      <c r="Q72" s="33"/>
      <c r="R72" s="33"/>
      <c r="S72" s="33"/>
      <c r="T72" s="13">
        <f t="shared" si="6"/>
        <v>0</v>
      </c>
      <c r="U72" s="13">
        <f t="shared" si="6"/>
        <v>0</v>
      </c>
      <c r="V72" s="14"/>
      <c r="W72" s="14"/>
      <c r="X72" s="14"/>
      <c r="Y72" s="14"/>
      <c r="Z72" s="14"/>
      <c r="AA72" s="14"/>
      <c r="AB72" s="32">
        <f t="shared" si="7"/>
        <v>0</v>
      </c>
      <c r="AC72" s="32">
        <f t="shared" si="7"/>
        <v>0</v>
      </c>
    </row>
    <row r="73" spans="1:29" x14ac:dyDescent="0.2">
      <c r="A73" s="10">
        <f t="shared" si="8"/>
        <v>27</v>
      </c>
      <c r="B73" s="11" t="s">
        <v>46</v>
      </c>
      <c r="C73" s="12" t="s">
        <v>20</v>
      </c>
      <c r="D73" s="31"/>
      <c r="E73" s="31"/>
      <c r="F73" s="28">
        <v>521.00099999999998</v>
      </c>
      <c r="G73" s="28"/>
      <c r="H73" s="28">
        <v>425.29899999999998</v>
      </c>
      <c r="I73" s="28"/>
      <c r="J73" s="28">
        <v>399.91399999999999</v>
      </c>
      <c r="K73" s="28"/>
      <c r="L73" s="32">
        <f t="shared" si="9"/>
        <v>1346.2139999999999</v>
      </c>
      <c r="M73" s="32">
        <f t="shared" si="9"/>
        <v>0</v>
      </c>
      <c r="N73" s="33"/>
      <c r="O73" s="33"/>
      <c r="P73" s="33"/>
      <c r="Q73" s="33"/>
      <c r="R73" s="33"/>
      <c r="S73" s="33"/>
      <c r="T73" s="13">
        <f t="shared" si="6"/>
        <v>0</v>
      </c>
      <c r="U73" s="13">
        <f t="shared" si="6"/>
        <v>0</v>
      </c>
      <c r="V73" s="14"/>
      <c r="W73" s="14"/>
      <c r="X73" s="14"/>
      <c r="Y73" s="14"/>
      <c r="Z73" s="14"/>
      <c r="AA73" s="14"/>
      <c r="AB73" s="32">
        <f t="shared" si="7"/>
        <v>0</v>
      </c>
      <c r="AC73" s="32">
        <f t="shared" si="7"/>
        <v>0</v>
      </c>
    </row>
    <row r="74" spans="1:29" x14ac:dyDescent="0.2">
      <c r="A74" s="10">
        <f t="shared" si="8"/>
        <v>28</v>
      </c>
      <c r="B74" s="11" t="s">
        <v>47</v>
      </c>
      <c r="C74" s="12" t="s">
        <v>20</v>
      </c>
      <c r="D74" s="31"/>
      <c r="E74" s="31"/>
      <c r="F74" s="28">
        <v>11.763</v>
      </c>
      <c r="G74" s="28"/>
      <c r="H74" s="28">
        <v>8.2159999999999993</v>
      </c>
      <c r="I74" s="28"/>
      <c r="J74" s="28">
        <v>9.7430000000000003</v>
      </c>
      <c r="K74" s="28"/>
      <c r="L74" s="32">
        <f t="shared" si="9"/>
        <v>29.722000000000001</v>
      </c>
      <c r="M74" s="32">
        <f t="shared" si="9"/>
        <v>0</v>
      </c>
      <c r="N74" s="33"/>
      <c r="O74" s="33"/>
      <c r="P74" s="33"/>
      <c r="Q74" s="33"/>
      <c r="R74" s="33"/>
      <c r="S74" s="33"/>
      <c r="T74" s="13">
        <f t="shared" si="6"/>
        <v>0</v>
      </c>
      <c r="U74" s="13">
        <f t="shared" si="6"/>
        <v>0</v>
      </c>
      <c r="V74" s="14"/>
      <c r="W74" s="14"/>
      <c r="X74" s="14"/>
      <c r="Y74" s="14"/>
      <c r="Z74" s="14"/>
      <c r="AA74" s="14"/>
      <c r="AB74" s="32">
        <f t="shared" si="7"/>
        <v>0</v>
      </c>
      <c r="AC74" s="32">
        <f t="shared" si="7"/>
        <v>0</v>
      </c>
    </row>
    <row r="75" spans="1:29" x14ac:dyDescent="0.2">
      <c r="A75" s="10">
        <f t="shared" si="8"/>
        <v>29</v>
      </c>
      <c r="B75" s="11" t="s">
        <v>48</v>
      </c>
      <c r="C75" s="12" t="s">
        <v>20</v>
      </c>
      <c r="D75" s="31"/>
      <c r="E75" s="31"/>
      <c r="F75" s="28">
        <v>102.943</v>
      </c>
      <c r="G75" s="28"/>
      <c r="H75" s="28">
        <v>97.894999999999996</v>
      </c>
      <c r="I75" s="28"/>
      <c r="J75" s="28">
        <v>103.066</v>
      </c>
      <c r="K75" s="28"/>
      <c r="L75" s="32">
        <f t="shared" si="9"/>
        <v>303.904</v>
      </c>
      <c r="M75" s="32">
        <f t="shared" si="9"/>
        <v>0</v>
      </c>
      <c r="N75" s="33"/>
      <c r="O75" s="33"/>
      <c r="P75" s="33"/>
      <c r="Q75" s="33"/>
      <c r="R75" s="33"/>
      <c r="S75" s="33"/>
      <c r="T75" s="13">
        <f t="shared" si="6"/>
        <v>0</v>
      </c>
      <c r="U75" s="13">
        <f t="shared" si="6"/>
        <v>0</v>
      </c>
      <c r="V75" s="14"/>
      <c r="W75" s="14"/>
      <c r="X75" s="14"/>
      <c r="Y75" s="14"/>
      <c r="Z75" s="14"/>
      <c r="AA75" s="14"/>
      <c r="AB75" s="32">
        <f t="shared" si="7"/>
        <v>0</v>
      </c>
      <c r="AC75" s="32">
        <f t="shared" si="7"/>
        <v>0</v>
      </c>
    </row>
    <row r="76" spans="1:29" x14ac:dyDescent="0.2">
      <c r="A76" s="10">
        <f t="shared" si="8"/>
        <v>30</v>
      </c>
      <c r="B76" s="11" t="s">
        <v>49</v>
      </c>
      <c r="C76" s="12" t="s">
        <v>20</v>
      </c>
      <c r="D76" s="31"/>
      <c r="E76" s="31"/>
      <c r="F76" s="28">
        <v>16.783000000000001</v>
      </c>
      <c r="G76" s="28"/>
      <c r="H76" s="28">
        <v>11.188000000000001</v>
      </c>
      <c r="I76" s="28"/>
      <c r="J76" s="28">
        <v>11.66</v>
      </c>
      <c r="K76" s="28"/>
      <c r="L76" s="32">
        <f t="shared" si="9"/>
        <v>39.631</v>
      </c>
      <c r="M76" s="32">
        <f t="shared" si="9"/>
        <v>0</v>
      </c>
      <c r="N76" s="33"/>
      <c r="O76" s="33"/>
      <c r="P76" s="33"/>
      <c r="Q76" s="33"/>
      <c r="R76" s="33"/>
      <c r="S76" s="33"/>
      <c r="T76" s="13">
        <f t="shared" si="6"/>
        <v>0</v>
      </c>
      <c r="U76" s="13">
        <f t="shared" si="6"/>
        <v>0</v>
      </c>
      <c r="V76" s="14"/>
      <c r="W76" s="14"/>
      <c r="X76" s="14"/>
      <c r="Y76" s="14"/>
      <c r="Z76" s="14"/>
      <c r="AA76" s="14"/>
      <c r="AB76" s="32">
        <f t="shared" si="7"/>
        <v>0</v>
      </c>
      <c r="AC76" s="32">
        <f t="shared" si="7"/>
        <v>0</v>
      </c>
    </row>
    <row r="77" spans="1:29" s="7" customFormat="1" ht="38.25" x14ac:dyDescent="0.2">
      <c r="A77" s="10"/>
      <c r="B77" s="16" t="s">
        <v>84</v>
      </c>
      <c r="C77" s="12" t="s">
        <v>20</v>
      </c>
      <c r="D77" s="31"/>
      <c r="E77" s="31"/>
      <c r="F77" s="28">
        <v>10481.896000000001</v>
      </c>
      <c r="G77" s="28"/>
      <c r="H77" s="28">
        <v>11230.347</v>
      </c>
      <c r="I77" s="28"/>
      <c r="J77" s="28">
        <v>11449.102000000001</v>
      </c>
      <c r="K77" s="28"/>
      <c r="L77" s="32">
        <f t="shared" si="9"/>
        <v>33161.345000000001</v>
      </c>
      <c r="M77" s="32">
        <f t="shared" si="9"/>
        <v>0</v>
      </c>
      <c r="N77" s="33"/>
      <c r="O77" s="33"/>
      <c r="P77" s="33"/>
      <c r="Q77" s="33"/>
      <c r="R77" s="33"/>
      <c r="S77" s="33"/>
      <c r="T77" s="13">
        <f t="shared" si="6"/>
        <v>0</v>
      </c>
      <c r="U77" s="13">
        <f t="shared" si="6"/>
        <v>0</v>
      </c>
      <c r="V77" s="14"/>
      <c r="W77" s="14"/>
      <c r="X77" s="14"/>
      <c r="Y77" s="14"/>
      <c r="Z77" s="14"/>
      <c r="AA77" s="14"/>
      <c r="AB77" s="32">
        <f>V77+X77+Z77</f>
        <v>0</v>
      </c>
      <c r="AC77" s="32">
        <f>W77+Y77+AA77</f>
        <v>0</v>
      </c>
    </row>
    <row r="78" spans="1:29" x14ac:dyDescent="0.2">
      <c r="A78" s="62" t="s">
        <v>50</v>
      </c>
      <c r="B78" s="62"/>
      <c r="C78" s="12" t="s">
        <v>20</v>
      </c>
      <c r="D78" s="34">
        <f>SUM(D47:D77)</f>
        <v>0</v>
      </c>
      <c r="E78" s="34">
        <f>SUM(E47:E77)</f>
        <v>0</v>
      </c>
      <c r="F78" s="34">
        <f>SUM(F47:F77)</f>
        <v>78191.010999999999</v>
      </c>
      <c r="G78" s="18">
        <f t="shared" ref="G78:AC78" si="10">SUM(G47:G77)</f>
        <v>186.19399999999999</v>
      </c>
      <c r="H78" s="34">
        <f t="shared" si="10"/>
        <v>71533.170999999988</v>
      </c>
      <c r="I78" s="18">
        <f t="shared" si="10"/>
        <v>489.27900000000011</v>
      </c>
      <c r="J78" s="34">
        <f t="shared" si="10"/>
        <v>70826.305000000008</v>
      </c>
      <c r="K78" s="18">
        <f t="shared" si="10"/>
        <v>397.08000000000004</v>
      </c>
      <c r="L78" s="34">
        <f t="shared" si="10"/>
        <v>220550.48700000002</v>
      </c>
      <c r="M78" s="18">
        <f t="shared" si="10"/>
        <v>1072.5529999999999</v>
      </c>
      <c r="N78" s="34">
        <f t="shared" si="10"/>
        <v>143.66</v>
      </c>
      <c r="O78" s="18">
        <f t="shared" si="10"/>
        <v>0</v>
      </c>
      <c r="P78" s="34">
        <f t="shared" si="10"/>
        <v>123.17400000000001</v>
      </c>
      <c r="Q78" s="18">
        <f t="shared" si="10"/>
        <v>0</v>
      </c>
      <c r="R78" s="34">
        <f t="shared" si="10"/>
        <v>117.235</v>
      </c>
      <c r="S78" s="18">
        <f t="shared" si="10"/>
        <v>0</v>
      </c>
      <c r="T78" s="34">
        <f t="shared" si="10"/>
        <v>384.06900000000002</v>
      </c>
      <c r="U78" s="18">
        <f t="shared" si="10"/>
        <v>0</v>
      </c>
      <c r="V78" s="34">
        <f t="shared" si="10"/>
        <v>0</v>
      </c>
      <c r="W78" s="18">
        <f t="shared" si="10"/>
        <v>0</v>
      </c>
      <c r="X78" s="34">
        <f t="shared" si="10"/>
        <v>0</v>
      </c>
      <c r="Y78" s="18">
        <f t="shared" si="10"/>
        <v>0</v>
      </c>
      <c r="Z78" s="34">
        <f t="shared" si="10"/>
        <v>0</v>
      </c>
      <c r="AA78" s="18">
        <f t="shared" si="10"/>
        <v>0</v>
      </c>
      <c r="AB78" s="34">
        <f t="shared" si="10"/>
        <v>0</v>
      </c>
      <c r="AC78" s="18">
        <f t="shared" si="10"/>
        <v>0</v>
      </c>
    </row>
    <row r="80" spans="1:29" x14ac:dyDescent="0.2">
      <c r="B80" s="30" t="s">
        <v>87</v>
      </c>
    </row>
    <row r="81" spans="1:29" ht="12.75" customHeight="1" x14ac:dyDescent="0.2">
      <c r="A81" s="51" t="s">
        <v>3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35"/>
      <c r="O81" s="35"/>
      <c r="P81" s="35"/>
      <c r="Q81" s="35"/>
      <c r="R81" s="35"/>
      <c r="S81" s="35"/>
      <c r="T81" s="35"/>
      <c r="U81" s="35"/>
      <c r="V81" s="68" t="s">
        <v>75</v>
      </c>
      <c r="W81" s="68"/>
      <c r="X81" s="68"/>
      <c r="Y81" s="68"/>
      <c r="Z81" s="68"/>
      <c r="AA81" s="68"/>
      <c r="AB81" s="68"/>
      <c r="AC81" s="68"/>
    </row>
    <row r="83" spans="1:29" x14ac:dyDescent="0.2">
      <c r="A83" s="63" t="s">
        <v>5</v>
      </c>
      <c r="B83" s="63" t="s">
        <v>6</v>
      </c>
      <c r="C83" s="63" t="s">
        <v>7</v>
      </c>
      <c r="D83" s="53" t="s">
        <v>8</v>
      </c>
      <c r="E83" s="54"/>
      <c r="F83" s="70" t="s">
        <v>88</v>
      </c>
      <c r="G83" s="71"/>
      <c r="H83" s="71"/>
      <c r="I83" s="71"/>
      <c r="J83" s="72" t="s">
        <v>78</v>
      </c>
      <c r="K83" s="72"/>
      <c r="L83" s="72"/>
      <c r="M83" s="73"/>
      <c r="N83" s="70" t="s">
        <v>88</v>
      </c>
      <c r="O83" s="71"/>
      <c r="P83" s="71"/>
      <c r="Q83" s="71"/>
      <c r="R83" s="72" t="s">
        <v>78</v>
      </c>
      <c r="S83" s="72"/>
      <c r="T83" s="72"/>
      <c r="U83" s="73"/>
      <c r="V83" s="70" t="s">
        <v>88</v>
      </c>
      <c r="W83" s="71"/>
      <c r="X83" s="71"/>
      <c r="Y83" s="71"/>
      <c r="Z83" s="72" t="s">
        <v>78</v>
      </c>
      <c r="AA83" s="72"/>
      <c r="AB83" s="72"/>
      <c r="AC83" s="73"/>
    </row>
    <row r="84" spans="1:29" x14ac:dyDescent="0.2">
      <c r="A84" s="64"/>
      <c r="B84" s="64"/>
      <c r="C84" s="64"/>
      <c r="D84" s="53" t="s">
        <v>83</v>
      </c>
      <c r="E84" s="54"/>
      <c r="F84" s="60" t="s">
        <v>59</v>
      </c>
      <c r="G84" s="60"/>
      <c r="H84" s="60" t="s">
        <v>60</v>
      </c>
      <c r="I84" s="60"/>
      <c r="J84" s="60" t="s">
        <v>61</v>
      </c>
      <c r="K84" s="60"/>
      <c r="L84" s="60" t="s">
        <v>62</v>
      </c>
      <c r="M84" s="60"/>
      <c r="N84" s="60" t="s">
        <v>59</v>
      </c>
      <c r="O84" s="60"/>
      <c r="P84" s="60" t="s">
        <v>60</v>
      </c>
      <c r="Q84" s="60"/>
      <c r="R84" s="60" t="s">
        <v>61</v>
      </c>
      <c r="S84" s="60"/>
      <c r="T84" s="60" t="s">
        <v>62</v>
      </c>
      <c r="U84" s="60"/>
      <c r="V84" s="60" t="s">
        <v>59</v>
      </c>
      <c r="W84" s="60"/>
      <c r="X84" s="60" t="s">
        <v>60</v>
      </c>
      <c r="Y84" s="60"/>
      <c r="Z84" s="60" t="s">
        <v>61</v>
      </c>
      <c r="AA84" s="60"/>
      <c r="AB84" s="60" t="s">
        <v>62</v>
      </c>
      <c r="AC84" s="60"/>
    </row>
    <row r="85" spans="1:29" ht="110.25" x14ac:dyDescent="0.2">
      <c r="A85" s="65"/>
      <c r="B85" s="65"/>
      <c r="C85" s="65"/>
      <c r="D85" s="8" t="s">
        <v>17</v>
      </c>
      <c r="E85" s="8" t="s">
        <v>18</v>
      </c>
      <c r="F85" s="8" t="s">
        <v>17</v>
      </c>
      <c r="G85" s="8" t="s">
        <v>18</v>
      </c>
      <c r="H85" s="8" t="s">
        <v>17</v>
      </c>
      <c r="I85" s="8" t="s">
        <v>18</v>
      </c>
      <c r="J85" s="8" t="s">
        <v>17</v>
      </c>
      <c r="K85" s="8" t="s">
        <v>18</v>
      </c>
      <c r="L85" s="8" t="s">
        <v>17</v>
      </c>
      <c r="M85" s="8" t="s">
        <v>18</v>
      </c>
      <c r="N85" s="8" t="s">
        <v>17</v>
      </c>
      <c r="O85" s="8" t="s">
        <v>18</v>
      </c>
      <c r="P85" s="8" t="s">
        <v>17</v>
      </c>
      <c r="Q85" s="8" t="s">
        <v>18</v>
      </c>
      <c r="R85" s="8" t="s">
        <v>17</v>
      </c>
      <c r="S85" s="8" t="s">
        <v>18</v>
      </c>
      <c r="T85" s="8" t="s">
        <v>17</v>
      </c>
      <c r="U85" s="8" t="s">
        <v>18</v>
      </c>
      <c r="V85" s="8" t="s">
        <v>17</v>
      </c>
      <c r="W85" s="8" t="s">
        <v>18</v>
      </c>
      <c r="X85" s="8" t="s">
        <v>17</v>
      </c>
      <c r="Y85" s="8" t="s">
        <v>18</v>
      </c>
      <c r="Z85" s="8" t="s">
        <v>17</v>
      </c>
      <c r="AA85" s="8" t="s">
        <v>18</v>
      </c>
      <c r="AB85" s="8" t="s">
        <v>17</v>
      </c>
      <c r="AC85" s="8" t="s">
        <v>18</v>
      </c>
    </row>
    <row r="86" spans="1:29" x14ac:dyDescent="0.2">
      <c r="A86" s="10">
        <v>1</v>
      </c>
      <c r="B86" s="11" t="s">
        <v>19</v>
      </c>
      <c r="C86" s="12" t="s">
        <v>20</v>
      </c>
      <c r="D86" s="31"/>
      <c r="E86" s="31"/>
      <c r="F86" s="14">
        <v>73.447999999999993</v>
      </c>
      <c r="G86" s="14"/>
      <c r="H86" s="14">
        <v>66.412999999999997</v>
      </c>
      <c r="I86" s="14"/>
      <c r="J86" s="14">
        <v>56.087000000000003</v>
      </c>
      <c r="K86" s="14"/>
      <c r="L86" s="32">
        <f>SUM(F86,H86,J86)</f>
        <v>195.94799999999998</v>
      </c>
      <c r="M86" s="32">
        <f>SUM(G86,I86,K86)</f>
        <v>0</v>
      </c>
      <c r="N86" s="33"/>
      <c r="O86" s="33"/>
      <c r="P86" s="33"/>
      <c r="Q86" s="33"/>
      <c r="R86" s="33"/>
      <c r="S86" s="33"/>
      <c r="T86" s="13">
        <f t="shared" ref="T86:U116" si="11">N86+P86+R86</f>
        <v>0</v>
      </c>
      <c r="U86" s="13">
        <f t="shared" si="11"/>
        <v>0</v>
      </c>
      <c r="V86" s="14"/>
      <c r="W86" s="14"/>
      <c r="X86" s="14"/>
      <c r="Y86" s="14"/>
      <c r="Z86" s="14"/>
      <c r="AA86" s="14"/>
      <c r="AB86" s="32">
        <f t="shared" ref="AB86:AC115" si="12">V86+X86+Z86</f>
        <v>0</v>
      </c>
      <c r="AC86" s="32">
        <f t="shared" si="12"/>
        <v>0</v>
      </c>
    </row>
    <row r="87" spans="1:29" x14ac:dyDescent="0.2">
      <c r="A87" s="10">
        <f t="shared" ref="A87:A115" si="13">A86+1</f>
        <v>2</v>
      </c>
      <c r="B87" s="11" t="s">
        <v>21</v>
      </c>
      <c r="C87" s="12" t="s">
        <v>20</v>
      </c>
      <c r="D87" s="31"/>
      <c r="E87" s="31"/>
      <c r="F87" s="14">
        <v>67.941999999999993</v>
      </c>
      <c r="G87" s="14">
        <v>4.2279999999999998</v>
      </c>
      <c r="H87" s="14">
        <v>83.695999999999998</v>
      </c>
      <c r="I87" s="14">
        <v>8.8580000000000005</v>
      </c>
      <c r="J87" s="14">
        <v>87.084999999999994</v>
      </c>
      <c r="K87" s="14">
        <v>9.2240000000000002</v>
      </c>
      <c r="L87" s="32">
        <f t="shared" ref="L87:M116" si="14">SUM(F87,H87,J87)</f>
        <v>238.72299999999996</v>
      </c>
      <c r="M87" s="32">
        <f t="shared" si="14"/>
        <v>22.310000000000002</v>
      </c>
      <c r="N87" s="33"/>
      <c r="O87" s="33"/>
      <c r="P87" s="33"/>
      <c r="Q87" s="33"/>
      <c r="R87" s="33"/>
      <c r="S87" s="33"/>
      <c r="T87" s="13">
        <f t="shared" si="11"/>
        <v>0</v>
      </c>
      <c r="U87" s="13">
        <f t="shared" si="11"/>
        <v>0</v>
      </c>
      <c r="V87" s="14"/>
      <c r="W87" s="14"/>
      <c r="X87" s="14"/>
      <c r="Y87" s="14"/>
      <c r="Z87" s="14"/>
      <c r="AA87" s="14"/>
      <c r="AB87" s="32">
        <f t="shared" si="12"/>
        <v>0</v>
      </c>
      <c r="AC87" s="32">
        <f t="shared" si="12"/>
        <v>0</v>
      </c>
    </row>
    <row r="88" spans="1:29" x14ac:dyDescent="0.2">
      <c r="A88" s="10">
        <f t="shared" si="13"/>
        <v>3</v>
      </c>
      <c r="B88" s="11" t="s">
        <v>22</v>
      </c>
      <c r="C88" s="12" t="s">
        <v>20</v>
      </c>
      <c r="D88" s="31"/>
      <c r="E88" s="31"/>
      <c r="F88" s="14">
        <v>15.238</v>
      </c>
      <c r="G88" s="14"/>
      <c r="H88" s="14">
        <v>14.2</v>
      </c>
      <c r="I88" s="14"/>
      <c r="J88" s="14">
        <v>14.446</v>
      </c>
      <c r="K88" s="14"/>
      <c r="L88" s="32">
        <f t="shared" si="14"/>
        <v>43.884</v>
      </c>
      <c r="M88" s="32">
        <f t="shared" si="14"/>
        <v>0</v>
      </c>
      <c r="N88" s="33"/>
      <c r="O88" s="33"/>
      <c r="P88" s="33"/>
      <c r="Q88" s="33"/>
      <c r="R88" s="33"/>
      <c r="S88" s="33"/>
      <c r="T88" s="13">
        <f t="shared" si="11"/>
        <v>0</v>
      </c>
      <c r="U88" s="13">
        <f t="shared" si="11"/>
        <v>0</v>
      </c>
      <c r="V88" s="14"/>
      <c r="W88" s="14"/>
      <c r="X88" s="14"/>
      <c r="Y88" s="14"/>
      <c r="Z88" s="14"/>
      <c r="AA88" s="14"/>
      <c r="AB88" s="32">
        <f t="shared" si="12"/>
        <v>0</v>
      </c>
      <c r="AC88" s="32">
        <f t="shared" si="12"/>
        <v>0</v>
      </c>
    </row>
    <row r="89" spans="1:29" x14ac:dyDescent="0.2">
      <c r="A89" s="10">
        <f t="shared" si="13"/>
        <v>4</v>
      </c>
      <c r="B89" s="11" t="s">
        <v>23</v>
      </c>
      <c r="C89" s="12" t="s">
        <v>20</v>
      </c>
      <c r="D89" s="31"/>
      <c r="E89" s="31"/>
      <c r="F89" s="14">
        <v>96.304000000000002</v>
      </c>
      <c r="G89" s="14"/>
      <c r="H89" s="14">
        <v>88.765000000000001</v>
      </c>
      <c r="I89" s="14">
        <v>0.94499999999999995</v>
      </c>
      <c r="J89" s="14">
        <v>91.897999999999996</v>
      </c>
      <c r="K89" s="14"/>
      <c r="L89" s="32">
        <f t="shared" si="14"/>
        <v>276.96699999999998</v>
      </c>
      <c r="M89" s="32">
        <f t="shared" si="14"/>
        <v>0.94499999999999995</v>
      </c>
      <c r="N89" s="33"/>
      <c r="O89" s="33"/>
      <c r="P89" s="33"/>
      <c r="Q89" s="33"/>
      <c r="R89" s="33"/>
      <c r="S89" s="33"/>
      <c r="T89" s="13">
        <f t="shared" si="11"/>
        <v>0</v>
      </c>
      <c r="U89" s="13">
        <f t="shared" si="11"/>
        <v>0</v>
      </c>
      <c r="V89" s="14"/>
      <c r="W89" s="14"/>
      <c r="X89" s="14"/>
      <c r="Y89" s="14"/>
      <c r="Z89" s="14"/>
      <c r="AA89" s="14"/>
      <c r="AB89" s="32">
        <f t="shared" si="12"/>
        <v>0</v>
      </c>
      <c r="AC89" s="32">
        <f t="shared" si="12"/>
        <v>0</v>
      </c>
    </row>
    <row r="90" spans="1:29" x14ac:dyDescent="0.2">
      <c r="A90" s="10">
        <f t="shared" si="13"/>
        <v>5</v>
      </c>
      <c r="B90" s="16" t="s">
        <v>24</v>
      </c>
      <c r="C90" s="12" t="s">
        <v>20</v>
      </c>
      <c r="D90" s="31"/>
      <c r="E90" s="31"/>
      <c r="F90" s="14">
        <v>1142.9639999999999</v>
      </c>
      <c r="G90" s="14">
        <v>1.2929999999999999</v>
      </c>
      <c r="H90" s="14">
        <v>1097.4739999999999</v>
      </c>
      <c r="I90" s="14">
        <v>0.873</v>
      </c>
      <c r="J90" s="14">
        <v>1226.9870000000001</v>
      </c>
      <c r="K90" s="14">
        <v>0.46500000000000002</v>
      </c>
      <c r="L90" s="32">
        <f t="shared" si="14"/>
        <v>3467.4250000000002</v>
      </c>
      <c r="M90" s="32">
        <f t="shared" si="14"/>
        <v>2.6309999999999998</v>
      </c>
      <c r="N90" s="33"/>
      <c r="O90" s="33"/>
      <c r="P90" s="33"/>
      <c r="Q90" s="33"/>
      <c r="R90" s="33"/>
      <c r="S90" s="33"/>
      <c r="T90" s="13">
        <f t="shared" si="11"/>
        <v>0</v>
      </c>
      <c r="U90" s="13">
        <f t="shared" si="11"/>
        <v>0</v>
      </c>
      <c r="V90" s="14"/>
      <c r="W90" s="14"/>
      <c r="X90" s="14"/>
      <c r="Y90" s="14"/>
      <c r="Z90" s="14"/>
      <c r="AA90" s="14"/>
      <c r="AB90" s="32">
        <f t="shared" si="12"/>
        <v>0</v>
      </c>
      <c r="AC90" s="32">
        <f t="shared" si="12"/>
        <v>0</v>
      </c>
    </row>
    <row r="91" spans="1:29" x14ac:dyDescent="0.2">
      <c r="A91" s="10">
        <f t="shared" si="13"/>
        <v>6</v>
      </c>
      <c r="B91" s="16" t="s">
        <v>25</v>
      </c>
      <c r="C91" s="12" t="s">
        <v>20</v>
      </c>
      <c r="D91" s="31"/>
      <c r="E91" s="31"/>
      <c r="F91" s="14">
        <v>2895</v>
      </c>
      <c r="G91" s="14">
        <v>108.239</v>
      </c>
      <c r="H91" s="14">
        <v>2948.143</v>
      </c>
      <c r="I91" s="14">
        <v>107.517</v>
      </c>
      <c r="J91" s="14">
        <v>2655.9920000000002</v>
      </c>
      <c r="K91" s="14">
        <v>102.983</v>
      </c>
      <c r="L91" s="32">
        <f t="shared" si="14"/>
        <v>8499.1350000000002</v>
      </c>
      <c r="M91" s="32">
        <f t="shared" si="14"/>
        <v>318.73900000000003</v>
      </c>
      <c r="N91" s="33"/>
      <c r="O91" s="33"/>
      <c r="P91" s="33"/>
      <c r="Q91" s="33"/>
      <c r="R91" s="33"/>
      <c r="S91" s="33"/>
      <c r="T91" s="13">
        <f t="shared" si="11"/>
        <v>0</v>
      </c>
      <c r="U91" s="13">
        <f t="shared" si="11"/>
        <v>0</v>
      </c>
      <c r="V91" s="14"/>
      <c r="W91" s="14"/>
      <c r="X91" s="14"/>
      <c r="Y91" s="14"/>
      <c r="Z91" s="14"/>
      <c r="AA91" s="14"/>
      <c r="AB91" s="32">
        <f t="shared" si="12"/>
        <v>0</v>
      </c>
      <c r="AC91" s="32">
        <f t="shared" si="12"/>
        <v>0</v>
      </c>
    </row>
    <row r="92" spans="1:29" x14ac:dyDescent="0.2">
      <c r="A92" s="10">
        <f t="shared" si="13"/>
        <v>7</v>
      </c>
      <c r="B92" s="16" t="s">
        <v>26</v>
      </c>
      <c r="C92" s="12" t="s">
        <v>20</v>
      </c>
      <c r="D92" s="31"/>
      <c r="E92" s="31"/>
      <c r="F92" s="14">
        <v>33938.826000000001</v>
      </c>
      <c r="G92" s="14">
        <v>11.907999999999999</v>
      </c>
      <c r="H92" s="14">
        <v>33958.175999999999</v>
      </c>
      <c r="I92" s="14">
        <v>25.831</v>
      </c>
      <c r="J92" s="14">
        <v>34842.025999999998</v>
      </c>
      <c r="K92" s="14">
        <v>189.44900000000001</v>
      </c>
      <c r="L92" s="32">
        <f t="shared" si="14"/>
        <v>102739.02800000001</v>
      </c>
      <c r="M92" s="32">
        <f t="shared" si="14"/>
        <v>227.18800000000002</v>
      </c>
      <c r="N92" s="33">
        <v>126.751</v>
      </c>
      <c r="O92" s="33"/>
      <c r="P92" s="33">
        <v>121.256</v>
      </c>
      <c r="Q92" s="33"/>
      <c r="R92" s="33"/>
      <c r="S92" s="33"/>
      <c r="T92" s="13">
        <f t="shared" si="11"/>
        <v>248.00700000000001</v>
      </c>
      <c r="U92" s="13">
        <f t="shared" si="11"/>
        <v>0</v>
      </c>
      <c r="V92" s="14"/>
      <c r="W92" s="14"/>
      <c r="X92" s="14"/>
      <c r="Y92" s="14"/>
      <c r="Z92" s="14"/>
      <c r="AA92" s="14"/>
      <c r="AB92" s="32">
        <f t="shared" si="12"/>
        <v>0</v>
      </c>
      <c r="AC92" s="32">
        <f t="shared" si="12"/>
        <v>0</v>
      </c>
    </row>
    <row r="93" spans="1:29" x14ac:dyDescent="0.2">
      <c r="A93" s="10">
        <f t="shared" si="13"/>
        <v>8</v>
      </c>
      <c r="B93" s="16" t="s">
        <v>27</v>
      </c>
      <c r="C93" s="12" t="s">
        <v>20</v>
      </c>
      <c r="D93" s="31"/>
      <c r="E93" s="31"/>
      <c r="F93" s="14">
        <v>6987.9040000000005</v>
      </c>
      <c r="G93" s="14">
        <v>0.32700000000000001</v>
      </c>
      <c r="H93" s="14">
        <v>7190.4639999999999</v>
      </c>
      <c r="I93" s="14"/>
      <c r="J93" s="14">
        <v>7417.8760000000002</v>
      </c>
      <c r="K93" s="14">
        <v>0.32100000000000001</v>
      </c>
      <c r="L93" s="32">
        <f t="shared" si="14"/>
        <v>21596.243999999999</v>
      </c>
      <c r="M93" s="32">
        <f t="shared" si="14"/>
        <v>0.64800000000000002</v>
      </c>
      <c r="N93" s="33"/>
      <c r="O93" s="33"/>
      <c r="P93" s="33"/>
      <c r="Q93" s="33"/>
      <c r="R93" s="33"/>
      <c r="S93" s="33"/>
      <c r="T93" s="13">
        <f t="shared" si="11"/>
        <v>0</v>
      </c>
      <c r="U93" s="13">
        <f t="shared" si="11"/>
        <v>0</v>
      </c>
      <c r="V93" s="14"/>
      <c r="W93" s="14"/>
      <c r="X93" s="14"/>
      <c r="Y93" s="14"/>
      <c r="Z93" s="14"/>
      <c r="AA93" s="14"/>
      <c r="AB93" s="32">
        <f t="shared" si="12"/>
        <v>0</v>
      </c>
      <c r="AC93" s="32">
        <f t="shared" si="12"/>
        <v>0</v>
      </c>
    </row>
    <row r="94" spans="1:29" x14ac:dyDescent="0.2">
      <c r="A94" s="10">
        <f t="shared" si="13"/>
        <v>9</v>
      </c>
      <c r="B94" s="16" t="s">
        <v>28</v>
      </c>
      <c r="C94" s="12" t="s">
        <v>20</v>
      </c>
      <c r="D94" s="31"/>
      <c r="E94" s="31"/>
      <c r="F94" s="14">
        <v>2044.1210000000001</v>
      </c>
      <c r="G94" s="14">
        <v>0.79600000000000004</v>
      </c>
      <c r="H94" s="14">
        <v>2042.7439999999999</v>
      </c>
      <c r="I94" s="14">
        <v>6.7359999999999998</v>
      </c>
      <c r="J94" s="14">
        <v>2086.0830000000001</v>
      </c>
      <c r="K94" s="14">
        <v>1.35</v>
      </c>
      <c r="L94" s="32">
        <f t="shared" si="14"/>
        <v>6172.9480000000003</v>
      </c>
      <c r="M94" s="32">
        <f t="shared" si="14"/>
        <v>8.8819999999999997</v>
      </c>
      <c r="N94" s="33"/>
      <c r="O94" s="33"/>
      <c r="P94" s="33"/>
      <c r="Q94" s="33"/>
      <c r="R94" s="33"/>
      <c r="S94" s="33"/>
      <c r="T94" s="13">
        <f t="shared" si="11"/>
        <v>0</v>
      </c>
      <c r="U94" s="13">
        <f t="shared" si="11"/>
        <v>0</v>
      </c>
      <c r="V94" s="14"/>
      <c r="W94" s="14"/>
      <c r="X94" s="14"/>
      <c r="Y94" s="14"/>
      <c r="Z94" s="14"/>
      <c r="AA94" s="14"/>
      <c r="AB94" s="32">
        <f t="shared" si="12"/>
        <v>0</v>
      </c>
      <c r="AC94" s="32">
        <f t="shared" si="12"/>
        <v>0</v>
      </c>
    </row>
    <row r="95" spans="1:29" x14ac:dyDescent="0.2">
      <c r="A95" s="10">
        <f t="shared" si="13"/>
        <v>10</v>
      </c>
      <c r="B95" s="16" t="s">
        <v>29</v>
      </c>
      <c r="C95" s="12" t="s">
        <v>20</v>
      </c>
      <c r="D95" s="31"/>
      <c r="E95" s="31"/>
      <c r="F95" s="14">
        <v>1.99</v>
      </c>
      <c r="G95" s="14"/>
      <c r="H95" s="14">
        <v>1.615</v>
      </c>
      <c r="I95" s="14"/>
      <c r="J95" s="14">
        <v>5.9960000000000004</v>
      </c>
      <c r="K95" s="14"/>
      <c r="L95" s="32">
        <f t="shared" si="14"/>
        <v>9.6010000000000009</v>
      </c>
      <c r="M95" s="32">
        <f t="shared" si="14"/>
        <v>0</v>
      </c>
      <c r="N95" s="33"/>
      <c r="O95" s="33"/>
      <c r="P95" s="33"/>
      <c r="Q95" s="33"/>
      <c r="R95" s="33"/>
      <c r="S95" s="33"/>
      <c r="T95" s="13">
        <f t="shared" si="11"/>
        <v>0</v>
      </c>
      <c r="U95" s="13">
        <f t="shared" si="11"/>
        <v>0</v>
      </c>
      <c r="V95" s="14"/>
      <c r="W95" s="14"/>
      <c r="X95" s="14"/>
      <c r="Y95" s="14"/>
      <c r="Z95" s="14"/>
      <c r="AA95" s="14"/>
      <c r="AB95" s="32">
        <f t="shared" si="12"/>
        <v>0</v>
      </c>
      <c r="AC95" s="32">
        <f t="shared" si="12"/>
        <v>0</v>
      </c>
    </row>
    <row r="96" spans="1:29" x14ac:dyDescent="0.2">
      <c r="A96" s="10">
        <f t="shared" si="13"/>
        <v>11</v>
      </c>
      <c r="B96" s="11" t="s">
        <v>30</v>
      </c>
      <c r="C96" s="12" t="s">
        <v>20</v>
      </c>
      <c r="D96" s="31"/>
      <c r="E96" s="31"/>
      <c r="F96" s="14">
        <v>14.631</v>
      </c>
      <c r="G96" s="14"/>
      <c r="H96" s="14">
        <v>14.553000000000001</v>
      </c>
      <c r="I96" s="14"/>
      <c r="J96" s="14">
        <v>12.856</v>
      </c>
      <c r="K96" s="14"/>
      <c r="L96" s="32">
        <f t="shared" si="14"/>
        <v>42.04</v>
      </c>
      <c r="M96" s="32">
        <f t="shared" si="14"/>
        <v>0</v>
      </c>
      <c r="N96" s="33"/>
      <c r="O96" s="33"/>
      <c r="P96" s="33"/>
      <c r="Q96" s="33"/>
      <c r="R96" s="33"/>
      <c r="S96" s="33"/>
      <c r="T96" s="13">
        <f t="shared" si="11"/>
        <v>0</v>
      </c>
      <c r="U96" s="13">
        <f t="shared" si="11"/>
        <v>0</v>
      </c>
      <c r="V96" s="14"/>
      <c r="W96" s="14"/>
      <c r="X96" s="14"/>
      <c r="Y96" s="14"/>
      <c r="Z96" s="14"/>
      <c r="AA96" s="14"/>
      <c r="AB96" s="32">
        <f t="shared" si="12"/>
        <v>0</v>
      </c>
      <c r="AC96" s="32">
        <f t="shared" si="12"/>
        <v>0</v>
      </c>
    </row>
    <row r="97" spans="1:29" x14ac:dyDescent="0.2">
      <c r="A97" s="10">
        <f t="shared" si="13"/>
        <v>12</v>
      </c>
      <c r="B97" s="11" t="s">
        <v>31</v>
      </c>
      <c r="C97" s="12" t="s">
        <v>20</v>
      </c>
      <c r="D97" s="31"/>
      <c r="E97" s="31"/>
      <c r="F97" s="14">
        <v>74.974000000000004</v>
      </c>
      <c r="G97" s="14">
        <v>1.2999999999999999E-2</v>
      </c>
      <c r="H97" s="14">
        <v>90.686999999999998</v>
      </c>
      <c r="I97" s="14"/>
      <c r="J97" s="14">
        <v>79.447000000000003</v>
      </c>
      <c r="K97" s="14"/>
      <c r="L97" s="32">
        <f t="shared" si="14"/>
        <v>245.108</v>
      </c>
      <c r="M97" s="32">
        <f t="shared" si="14"/>
        <v>1.2999999999999999E-2</v>
      </c>
      <c r="N97" s="33"/>
      <c r="O97" s="33"/>
      <c r="P97" s="33"/>
      <c r="Q97" s="33"/>
      <c r="R97" s="33"/>
      <c r="S97" s="33"/>
      <c r="T97" s="13">
        <f t="shared" si="11"/>
        <v>0</v>
      </c>
      <c r="U97" s="13">
        <f t="shared" si="11"/>
        <v>0</v>
      </c>
      <c r="V97" s="14"/>
      <c r="W97" s="14"/>
      <c r="X97" s="14"/>
      <c r="Y97" s="14"/>
      <c r="Z97" s="14"/>
      <c r="AA97" s="14"/>
      <c r="AB97" s="32">
        <f t="shared" si="12"/>
        <v>0</v>
      </c>
      <c r="AC97" s="32">
        <f t="shared" si="12"/>
        <v>0</v>
      </c>
    </row>
    <row r="98" spans="1:29" x14ac:dyDescent="0.2">
      <c r="A98" s="10">
        <f t="shared" si="13"/>
        <v>13</v>
      </c>
      <c r="B98" s="11" t="s">
        <v>32</v>
      </c>
      <c r="C98" s="12" t="s">
        <v>20</v>
      </c>
      <c r="D98" s="31"/>
      <c r="E98" s="31"/>
      <c r="F98" s="14">
        <v>94.094999999999999</v>
      </c>
      <c r="G98" s="14"/>
      <c r="H98" s="14">
        <v>93.421000000000006</v>
      </c>
      <c r="I98" s="14"/>
      <c r="J98" s="14">
        <v>107.595</v>
      </c>
      <c r="K98" s="14"/>
      <c r="L98" s="32">
        <f t="shared" si="14"/>
        <v>295.11099999999999</v>
      </c>
      <c r="M98" s="32">
        <f t="shared" si="14"/>
        <v>0</v>
      </c>
      <c r="N98" s="33"/>
      <c r="O98" s="33"/>
      <c r="P98" s="33"/>
      <c r="Q98" s="33"/>
      <c r="R98" s="33"/>
      <c r="S98" s="33"/>
      <c r="T98" s="13">
        <f t="shared" si="11"/>
        <v>0</v>
      </c>
      <c r="U98" s="13">
        <f t="shared" si="11"/>
        <v>0</v>
      </c>
      <c r="V98" s="14"/>
      <c r="W98" s="14"/>
      <c r="X98" s="14"/>
      <c r="Y98" s="14"/>
      <c r="Z98" s="14"/>
      <c r="AA98" s="14"/>
      <c r="AB98" s="32">
        <f t="shared" si="12"/>
        <v>0</v>
      </c>
      <c r="AC98" s="32">
        <f t="shared" si="12"/>
        <v>0</v>
      </c>
    </row>
    <row r="99" spans="1:29" x14ac:dyDescent="0.2">
      <c r="A99" s="10">
        <f t="shared" si="13"/>
        <v>14</v>
      </c>
      <c r="B99" s="11" t="s">
        <v>33</v>
      </c>
      <c r="C99" s="12" t="s">
        <v>20</v>
      </c>
      <c r="D99" s="31"/>
      <c r="E99" s="31"/>
      <c r="F99" s="14">
        <v>1303.3920000000001</v>
      </c>
      <c r="G99" s="14">
        <v>0.39800000000000002</v>
      </c>
      <c r="H99" s="14">
        <v>1338.9159999999999</v>
      </c>
      <c r="I99" s="14">
        <v>0.46899999999999997</v>
      </c>
      <c r="J99" s="14">
        <v>1107.057</v>
      </c>
      <c r="K99" s="14">
        <v>0.51200000000000001</v>
      </c>
      <c r="L99" s="32">
        <f t="shared" si="14"/>
        <v>3749.3649999999998</v>
      </c>
      <c r="M99" s="32">
        <f t="shared" si="14"/>
        <v>1.379</v>
      </c>
      <c r="N99" s="33"/>
      <c r="O99" s="33"/>
      <c r="P99" s="33"/>
      <c r="Q99" s="33"/>
      <c r="R99" s="33"/>
      <c r="S99" s="33"/>
      <c r="T99" s="13">
        <f t="shared" si="11"/>
        <v>0</v>
      </c>
      <c r="U99" s="13">
        <f t="shared" si="11"/>
        <v>0</v>
      </c>
      <c r="V99" s="14"/>
      <c r="W99" s="14"/>
      <c r="X99" s="14"/>
      <c r="Y99" s="14"/>
      <c r="Z99" s="14"/>
      <c r="AA99" s="14"/>
      <c r="AB99" s="32">
        <f t="shared" si="12"/>
        <v>0</v>
      </c>
      <c r="AC99" s="32">
        <f t="shared" si="12"/>
        <v>0</v>
      </c>
    </row>
    <row r="100" spans="1:29" x14ac:dyDescent="0.2">
      <c r="A100" s="10">
        <f t="shared" si="13"/>
        <v>15</v>
      </c>
      <c r="B100" s="11" t="s">
        <v>34</v>
      </c>
      <c r="C100" s="12" t="s">
        <v>20</v>
      </c>
      <c r="D100" s="31"/>
      <c r="E100" s="31"/>
      <c r="F100" s="14">
        <v>144.03800000000001</v>
      </c>
      <c r="G100" s="14"/>
      <c r="H100" s="14">
        <v>149.619</v>
      </c>
      <c r="I100" s="14"/>
      <c r="J100" s="14">
        <v>176.87100000000001</v>
      </c>
      <c r="K100" s="14"/>
      <c r="L100" s="32">
        <f t="shared" si="14"/>
        <v>470.52800000000002</v>
      </c>
      <c r="M100" s="32">
        <f t="shared" si="14"/>
        <v>0</v>
      </c>
      <c r="N100" s="33"/>
      <c r="O100" s="33"/>
      <c r="P100" s="33"/>
      <c r="Q100" s="33"/>
      <c r="R100" s="33"/>
      <c r="S100" s="33"/>
      <c r="T100" s="13">
        <f t="shared" si="11"/>
        <v>0</v>
      </c>
      <c r="U100" s="13">
        <f t="shared" si="11"/>
        <v>0</v>
      </c>
      <c r="V100" s="14"/>
      <c r="W100" s="14"/>
      <c r="X100" s="14"/>
      <c r="Y100" s="14"/>
      <c r="Z100" s="14"/>
      <c r="AA100" s="14"/>
      <c r="AB100" s="32">
        <f t="shared" si="12"/>
        <v>0</v>
      </c>
      <c r="AC100" s="32">
        <f t="shared" si="12"/>
        <v>0</v>
      </c>
    </row>
    <row r="101" spans="1:29" x14ac:dyDescent="0.2">
      <c r="A101" s="10">
        <f t="shared" si="13"/>
        <v>16</v>
      </c>
      <c r="B101" s="11" t="s">
        <v>35</v>
      </c>
      <c r="C101" s="12" t="s">
        <v>20</v>
      </c>
      <c r="D101" s="31"/>
      <c r="E101" s="31"/>
      <c r="F101" s="14">
        <v>84.326999999999998</v>
      </c>
      <c r="G101" s="14">
        <v>3.2000000000000001E-2</v>
      </c>
      <c r="H101" s="14">
        <v>96.26</v>
      </c>
      <c r="I101" s="14">
        <v>2.7410000000000001</v>
      </c>
      <c r="J101" s="14">
        <v>92.153000000000006</v>
      </c>
      <c r="K101" s="14">
        <v>2E-3</v>
      </c>
      <c r="L101" s="32">
        <f t="shared" si="14"/>
        <v>272.74</v>
      </c>
      <c r="M101" s="32">
        <f t="shared" si="14"/>
        <v>2.7749999999999999</v>
      </c>
      <c r="N101" s="33"/>
      <c r="O101" s="33"/>
      <c r="P101" s="33"/>
      <c r="Q101" s="33"/>
      <c r="R101" s="33"/>
      <c r="S101" s="33"/>
      <c r="T101" s="13">
        <f t="shared" si="11"/>
        <v>0</v>
      </c>
      <c r="U101" s="13">
        <f t="shared" si="11"/>
        <v>0</v>
      </c>
      <c r="V101" s="14"/>
      <c r="W101" s="14"/>
      <c r="X101" s="14"/>
      <c r="Y101" s="14"/>
      <c r="Z101" s="14"/>
      <c r="AA101" s="14"/>
      <c r="AB101" s="32">
        <f t="shared" si="12"/>
        <v>0</v>
      </c>
      <c r="AC101" s="32">
        <f t="shared" si="12"/>
        <v>0</v>
      </c>
    </row>
    <row r="102" spans="1:29" x14ac:dyDescent="0.2">
      <c r="A102" s="10">
        <f t="shared" si="13"/>
        <v>17</v>
      </c>
      <c r="B102" s="11" t="s">
        <v>36</v>
      </c>
      <c r="C102" s="12" t="s">
        <v>20</v>
      </c>
      <c r="D102" s="31"/>
      <c r="E102" s="31"/>
      <c r="F102" s="14">
        <v>72.534000000000006</v>
      </c>
      <c r="G102" s="14">
        <v>0.55100000000000005</v>
      </c>
      <c r="H102" s="14">
        <v>96.277000000000001</v>
      </c>
      <c r="I102" s="14">
        <v>1.8089999999999999</v>
      </c>
      <c r="J102" s="14">
        <v>94.313999999999993</v>
      </c>
      <c r="K102" s="14">
        <v>0.68</v>
      </c>
      <c r="L102" s="32">
        <f t="shared" si="14"/>
        <v>263.125</v>
      </c>
      <c r="M102" s="32">
        <f t="shared" si="14"/>
        <v>3.04</v>
      </c>
      <c r="N102" s="33"/>
      <c r="O102" s="33"/>
      <c r="P102" s="33"/>
      <c r="Q102" s="33"/>
      <c r="R102" s="33"/>
      <c r="S102" s="33"/>
      <c r="T102" s="13">
        <f t="shared" si="11"/>
        <v>0</v>
      </c>
      <c r="U102" s="13">
        <f t="shared" si="11"/>
        <v>0</v>
      </c>
      <c r="V102" s="14"/>
      <c r="W102" s="14"/>
      <c r="X102" s="14"/>
      <c r="Y102" s="14"/>
      <c r="Z102" s="14"/>
      <c r="AA102" s="14"/>
      <c r="AB102" s="32">
        <f t="shared" si="12"/>
        <v>0</v>
      </c>
      <c r="AC102" s="32">
        <f t="shared" si="12"/>
        <v>0</v>
      </c>
    </row>
    <row r="103" spans="1:29" x14ac:dyDescent="0.2">
      <c r="A103" s="10">
        <f t="shared" si="13"/>
        <v>18</v>
      </c>
      <c r="B103" s="11" t="s">
        <v>37</v>
      </c>
      <c r="C103" s="12" t="s">
        <v>20</v>
      </c>
      <c r="D103" s="31"/>
      <c r="E103" s="31"/>
      <c r="F103" s="14">
        <v>103.65300000000001</v>
      </c>
      <c r="G103" s="14"/>
      <c r="H103" s="14">
        <v>105.74</v>
      </c>
      <c r="I103" s="14"/>
      <c r="J103" s="14">
        <v>99.316000000000003</v>
      </c>
      <c r="K103" s="14">
        <v>1E-3</v>
      </c>
      <c r="L103" s="32">
        <f t="shared" si="14"/>
        <v>308.709</v>
      </c>
      <c r="M103" s="32">
        <f t="shared" si="14"/>
        <v>1E-3</v>
      </c>
      <c r="N103" s="33"/>
      <c r="O103" s="33"/>
      <c r="P103" s="33"/>
      <c r="Q103" s="33"/>
      <c r="R103" s="33"/>
      <c r="S103" s="33"/>
      <c r="T103" s="13">
        <f t="shared" si="11"/>
        <v>0</v>
      </c>
      <c r="U103" s="13">
        <f t="shared" si="11"/>
        <v>0</v>
      </c>
      <c r="V103" s="14"/>
      <c r="W103" s="14"/>
      <c r="X103" s="14"/>
      <c r="Y103" s="14"/>
      <c r="Z103" s="14"/>
      <c r="AA103" s="14"/>
      <c r="AB103" s="32">
        <f t="shared" si="12"/>
        <v>0</v>
      </c>
      <c r="AC103" s="32">
        <f t="shared" si="12"/>
        <v>0</v>
      </c>
    </row>
    <row r="104" spans="1:29" x14ac:dyDescent="0.2">
      <c r="A104" s="10">
        <f t="shared" si="13"/>
        <v>19</v>
      </c>
      <c r="B104" s="11" t="s">
        <v>38</v>
      </c>
      <c r="C104" s="12" t="s">
        <v>20</v>
      </c>
      <c r="D104" s="31"/>
      <c r="E104" s="31"/>
      <c r="F104" s="14">
        <v>778.81399999999996</v>
      </c>
      <c r="G104" s="14"/>
      <c r="H104" s="14">
        <v>866.35900000000004</v>
      </c>
      <c r="I104" s="14"/>
      <c r="J104" s="14">
        <v>783.32500000000005</v>
      </c>
      <c r="K104" s="14"/>
      <c r="L104" s="32">
        <f t="shared" si="14"/>
        <v>2428.498</v>
      </c>
      <c r="M104" s="32">
        <f t="shared" si="14"/>
        <v>0</v>
      </c>
      <c r="N104" s="33"/>
      <c r="O104" s="33"/>
      <c r="P104" s="33"/>
      <c r="Q104" s="33"/>
      <c r="R104" s="33"/>
      <c r="S104" s="33"/>
      <c r="T104" s="13">
        <f t="shared" si="11"/>
        <v>0</v>
      </c>
      <c r="U104" s="13">
        <f t="shared" si="11"/>
        <v>0</v>
      </c>
      <c r="V104" s="14"/>
      <c r="W104" s="14"/>
      <c r="X104" s="14"/>
      <c r="Y104" s="14"/>
      <c r="Z104" s="14"/>
      <c r="AA104" s="14"/>
      <c r="AB104" s="32">
        <f t="shared" si="12"/>
        <v>0</v>
      </c>
      <c r="AC104" s="32">
        <f t="shared" si="12"/>
        <v>0</v>
      </c>
    </row>
    <row r="105" spans="1:29" x14ac:dyDescent="0.2">
      <c r="A105" s="10">
        <f t="shared" si="13"/>
        <v>20</v>
      </c>
      <c r="B105" s="11" t="s">
        <v>39</v>
      </c>
      <c r="C105" s="12" t="s">
        <v>20</v>
      </c>
      <c r="D105" s="31"/>
      <c r="E105" s="31"/>
      <c r="F105" s="14">
        <v>13.599</v>
      </c>
      <c r="G105" s="14"/>
      <c r="H105" s="14">
        <v>14.308999999999999</v>
      </c>
      <c r="I105" s="14"/>
      <c r="J105" s="14">
        <v>12.763999999999999</v>
      </c>
      <c r="K105" s="14"/>
      <c r="L105" s="32">
        <f t="shared" si="14"/>
        <v>40.671999999999997</v>
      </c>
      <c r="M105" s="32">
        <f t="shared" si="14"/>
        <v>0</v>
      </c>
      <c r="N105" s="33"/>
      <c r="O105" s="33"/>
      <c r="P105" s="33"/>
      <c r="Q105" s="33"/>
      <c r="R105" s="33"/>
      <c r="S105" s="33"/>
      <c r="T105" s="13">
        <f t="shared" si="11"/>
        <v>0</v>
      </c>
      <c r="U105" s="13">
        <f t="shared" si="11"/>
        <v>0</v>
      </c>
      <c r="V105" s="14"/>
      <c r="W105" s="14"/>
      <c r="X105" s="14"/>
      <c r="Y105" s="14"/>
      <c r="Z105" s="14"/>
      <c r="AA105" s="14"/>
      <c r="AB105" s="32">
        <f t="shared" si="12"/>
        <v>0</v>
      </c>
      <c r="AC105" s="32">
        <f t="shared" si="12"/>
        <v>0</v>
      </c>
    </row>
    <row r="106" spans="1:29" x14ac:dyDescent="0.2">
      <c r="A106" s="10">
        <f t="shared" si="13"/>
        <v>21</v>
      </c>
      <c r="B106" s="11" t="s">
        <v>40</v>
      </c>
      <c r="C106" s="12" t="s">
        <v>20</v>
      </c>
      <c r="D106" s="31"/>
      <c r="E106" s="31"/>
      <c r="F106" s="14">
        <v>5.0949999999999998</v>
      </c>
      <c r="G106" s="14"/>
      <c r="H106" s="14">
        <v>6.5410000000000004</v>
      </c>
      <c r="I106" s="14"/>
      <c r="J106" s="14">
        <v>3.7559999999999998</v>
      </c>
      <c r="K106" s="14"/>
      <c r="L106" s="32">
        <f t="shared" si="14"/>
        <v>15.391999999999999</v>
      </c>
      <c r="M106" s="32">
        <f t="shared" si="14"/>
        <v>0</v>
      </c>
      <c r="N106" s="33"/>
      <c r="O106" s="33"/>
      <c r="P106" s="33"/>
      <c r="Q106" s="33"/>
      <c r="R106" s="33"/>
      <c r="S106" s="33"/>
      <c r="T106" s="13">
        <f t="shared" si="11"/>
        <v>0</v>
      </c>
      <c r="U106" s="13">
        <f t="shared" si="11"/>
        <v>0</v>
      </c>
      <c r="V106" s="14"/>
      <c r="W106" s="14"/>
      <c r="X106" s="14"/>
      <c r="Y106" s="14"/>
      <c r="Z106" s="14"/>
      <c r="AA106" s="14"/>
      <c r="AB106" s="32">
        <f t="shared" si="12"/>
        <v>0</v>
      </c>
      <c r="AC106" s="32">
        <f t="shared" si="12"/>
        <v>0</v>
      </c>
    </row>
    <row r="107" spans="1:29" x14ac:dyDescent="0.2">
      <c r="A107" s="10">
        <f t="shared" si="13"/>
        <v>22</v>
      </c>
      <c r="B107" s="11" t="s">
        <v>41</v>
      </c>
      <c r="C107" s="12" t="s">
        <v>20</v>
      </c>
      <c r="D107" s="31"/>
      <c r="E107" s="31"/>
      <c r="F107" s="14">
        <v>155.386</v>
      </c>
      <c r="G107" s="14"/>
      <c r="H107" s="14">
        <v>164.38300000000001</v>
      </c>
      <c r="I107" s="14"/>
      <c r="J107" s="14">
        <v>135.352</v>
      </c>
      <c r="K107" s="14"/>
      <c r="L107" s="32">
        <f t="shared" si="14"/>
        <v>455.12099999999998</v>
      </c>
      <c r="M107" s="32">
        <f t="shared" si="14"/>
        <v>0</v>
      </c>
      <c r="N107" s="33"/>
      <c r="O107" s="33"/>
      <c r="P107" s="33"/>
      <c r="Q107" s="33"/>
      <c r="R107" s="33"/>
      <c r="S107" s="33"/>
      <c r="T107" s="13">
        <f t="shared" si="11"/>
        <v>0</v>
      </c>
      <c r="U107" s="13">
        <f t="shared" si="11"/>
        <v>0</v>
      </c>
      <c r="V107" s="14"/>
      <c r="W107" s="14"/>
      <c r="X107" s="14"/>
      <c r="Y107" s="14"/>
      <c r="Z107" s="14"/>
      <c r="AA107" s="14"/>
      <c r="AB107" s="32">
        <f t="shared" si="12"/>
        <v>0</v>
      </c>
      <c r="AC107" s="32">
        <f t="shared" si="12"/>
        <v>0</v>
      </c>
    </row>
    <row r="108" spans="1:29" x14ac:dyDescent="0.2">
      <c r="A108" s="10">
        <f t="shared" si="13"/>
        <v>23</v>
      </c>
      <c r="B108" s="11" t="s">
        <v>42</v>
      </c>
      <c r="C108" s="12" t="s">
        <v>20</v>
      </c>
      <c r="D108" s="31"/>
      <c r="E108" s="31"/>
      <c r="F108" s="14">
        <v>5633.6319999999996</v>
      </c>
      <c r="G108" s="14"/>
      <c r="H108" s="14">
        <v>5900.4530000000004</v>
      </c>
      <c r="I108" s="14"/>
      <c r="J108" s="14">
        <v>5646.6149999999998</v>
      </c>
      <c r="K108" s="14"/>
      <c r="L108" s="32">
        <f t="shared" si="14"/>
        <v>17180.699999999997</v>
      </c>
      <c r="M108" s="32">
        <f t="shared" si="14"/>
        <v>0</v>
      </c>
      <c r="N108" s="33"/>
      <c r="O108" s="33"/>
      <c r="P108" s="33"/>
      <c r="Q108" s="33"/>
      <c r="R108" s="33"/>
      <c r="S108" s="33"/>
      <c r="T108" s="13">
        <f t="shared" si="11"/>
        <v>0</v>
      </c>
      <c r="U108" s="13">
        <f t="shared" si="11"/>
        <v>0</v>
      </c>
      <c r="V108" s="14"/>
      <c r="W108" s="14"/>
      <c r="X108" s="14"/>
      <c r="Y108" s="14"/>
      <c r="Z108" s="14"/>
      <c r="AA108" s="14"/>
      <c r="AB108" s="32">
        <f t="shared" si="12"/>
        <v>0</v>
      </c>
      <c r="AC108" s="32">
        <f t="shared" si="12"/>
        <v>0</v>
      </c>
    </row>
    <row r="109" spans="1:29" x14ac:dyDescent="0.2">
      <c r="A109" s="10">
        <f t="shared" si="13"/>
        <v>24</v>
      </c>
      <c r="B109" s="11" t="s">
        <v>43</v>
      </c>
      <c r="C109" s="12" t="s">
        <v>20</v>
      </c>
      <c r="D109" s="31"/>
      <c r="E109" s="31"/>
      <c r="F109" s="14">
        <v>21.382999999999999</v>
      </c>
      <c r="G109" s="14"/>
      <c r="H109" s="14">
        <v>22.818000000000001</v>
      </c>
      <c r="I109" s="14"/>
      <c r="J109" s="14">
        <v>25.721</v>
      </c>
      <c r="K109" s="14"/>
      <c r="L109" s="32">
        <f t="shared" si="14"/>
        <v>69.921999999999997</v>
      </c>
      <c r="M109" s="32">
        <f t="shared" si="14"/>
        <v>0</v>
      </c>
      <c r="N109" s="33"/>
      <c r="O109" s="33"/>
      <c r="P109" s="33"/>
      <c r="Q109" s="33"/>
      <c r="R109" s="33"/>
      <c r="S109" s="33"/>
      <c r="T109" s="13">
        <f t="shared" si="11"/>
        <v>0</v>
      </c>
      <c r="U109" s="13">
        <f t="shared" si="11"/>
        <v>0</v>
      </c>
      <c r="V109" s="14"/>
      <c r="W109" s="14"/>
      <c r="X109" s="14"/>
      <c r="Y109" s="14"/>
      <c r="Z109" s="14"/>
      <c r="AA109" s="14"/>
      <c r="AB109" s="32">
        <f t="shared" si="12"/>
        <v>0</v>
      </c>
      <c r="AC109" s="32">
        <f t="shared" si="12"/>
        <v>0</v>
      </c>
    </row>
    <row r="110" spans="1:29" x14ac:dyDescent="0.2">
      <c r="A110" s="10">
        <f t="shared" si="13"/>
        <v>25</v>
      </c>
      <c r="B110" s="11" t="s">
        <v>44</v>
      </c>
      <c r="C110" s="12" t="s">
        <v>20</v>
      </c>
      <c r="D110" s="31"/>
      <c r="E110" s="31"/>
      <c r="F110" s="14">
        <v>107.79</v>
      </c>
      <c r="G110" s="14"/>
      <c r="H110" s="14">
        <v>115.605</v>
      </c>
      <c r="I110" s="14"/>
      <c r="J110" s="14">
        <v>116.57899999999999</v>
      </c>
      <c r="K110" s="14"/>
      <c r="L110" s="32">
        <f t="shared" si="14"/>
        <v>339.97399999999999</v>
      </c>
      <c r="M110" s="32">
        <f t="shared" si="14"/>
        <v>0</v>
      </c>
      <c r="N110" s="33"/>
      <c r="O110" s="33"/>
      <c r="P110" s="33"/>
      <c r="Q110" s="33"/>
      <c r="R110" s="33"/>
      <c r="S110" s="33"/>
      <c r="T110" s="13">
        <f t="shared" si="11"/>
        <v>0</v>
      </c>
      <c r="U110" s="13">
        <f t="shared" si="11"/>
        <v>0</v>
      </c>
      <c r="V110" s="14"/>
      <c r="W110" s="14"/>
      <c r="X110" s="14"/>
      <c r="Y110" s="14"/>
      <c r="Z110" s="14"/>
      <c r="AA110" s="14"/>
      <c r="AB110" s="32">
        <f t="shared" si="12"/>
        <v>0</v>
      </c>
      <c r="AC110" s="32">
        <f t="shared" si="12"/>
        <v>0</v>
      </c>
    </row>
    <row r="111" spans="1:29" x14ac:dyDescent="0.2">
      <c r="A111" s="10">
        <f t="shared" si="13"/>
        <v>26</v>
      </c>
      <c r="B111" s="11" t="s">
        <v>45</v>
      </c>
      <c r="C111" s="12" t="s">
        <v>20</v>
      </c>
      <c r="D111" s="31"/>
      <c r="E111" s="31"/>
      <c r="F111" s="14">
        <v>4779.9840000000004</v>
      </c>
      <c r="G111" s="14">
        <v>15.632</v>
      </c>
      <c r="H111" s="14">
        <v>4918.8710000000001</v>
      </c>
      <c r="I111" s="14">
        <v>15.53</v>
      </c>
      <c r="J111" s="14">
        <v>4436.7659999999996</v>
      </c>
      <c r="K111" s="14">
        <v>15.539</v>
      </c>
      <c r="L111" s="32">
        <f t="shared" si="14"/>
        <v>14135.620999999999</v>
      </c>
      <c r="M111" s="32">
        <f t="shared" si="14"/>
        <v>46.701000000000001</v>
      </c>
      <c r="N111" s="33"/>
      <c r="O111" s="33"/>
      <c r="P111" s="33"/>
      <c r="Q111" s="33"/>
      <c r="R111" s="33"/>
      <c r="S111" s="33"/>
      <c r="T111" s="13">
        <f t="shared" si="11"/>
        <v>0</v>
      </c>
      <c r="U111" s="13">
        <f t="shared" si="11"/>
        <v>0</v>
      </c>
      <c r="V111" s="14"/>
      <c r="W111" s="14"/>
      <c r="X111" s="14"/>
      <c r="Y111" s="14"/>
      <c r="Z111" s="14"/>
      <c r="AA111" s="14"/>
      <c r="AB111" s="32">
        <f t="shared" si="12"/>
        <v>0</v>
      </c>
      <c r="AC111" s="32">
        <f t="shared" si="12"/>
        <v>0</v>
      </c>
    </row>
    <row r="112" spans="1:29" x14ac:dyDescent="0.2">
      <c r="A112" s="10">
        <f t="shared" si="13"/>
        <v>27</v>
      </c>
      <c r="B112" s="11" t="s">
        <v>46</v>
      </c>
      <c r="C112" s="12" t="s">
        <v>20</v>
      </c>
      <c r="D112" s="31"/>
      <c r="E112" s="31"/>
      <c r="F112" s="14">
        <v>435.58699999999999</v>
      </c>
      <c r="G112" s="14"/>
      <c r="H112" s="14">
        <v>540.56500000000005</v>
      </c>
      <c r="I112" s="14"/>
      <c r="J112" s="14">
        <v>451.25299999999999</v>
      </c>
      <c r="K112" s="14"/>
      <c r="L112" s="32">
        <f t="shared" si="14"/>
        <v>1427.405</v>
      </c>
      <c r="M112" s="32">
        <f t="shared" si="14"/>
        <v>0</v>
      </c>
      <c r="N112" s="33"/>
      <c r="O112" s="33"/>
      <c r="P112" s="33"/>
      <c r="Q112" s="33"/>
      <c r="R112" s="33"/>
      <c r="S112" s="33"/>
      <c r="T112" s="13">
        <f t="shared" si="11"/>
        <v>0</v>
      </c>
      <c r="U112" s="13">
        <f t="shared" si="11"/>
        <v>0</v>
      </c>
      <c r="V112" s="14"/>
      <c r="W112" s="14"/>
      <c r="X112" s="14"/>
      <c r="Y112" s="14"/>
      <c r="Z112" s="14"/>
      <c r="AA112" s="14"/>
      <c r="AB112" s="32">
        <f t="shared" si="12"/>
        <v>0</v>
      </c>
      <c r="AC112" s="32">
        <f t="shared" si="12"/>
        <v>0</v>
      </c>
    </row>
    <row r="113" spans="1:29" x14ac:dyDescent="0.2">
      <c r="A113" s="10">
        <f t="shared" si="13"/>
        <v>28</v>
      </c>
      <c r="B113" s="11" t="s">
        <v>47</v>
      </c>
      <c r="C113" s="12" t="s">
        <v>20</v>
      </c>
      <c r="D113" s="31"/>
      <c r="E113" s="31"/>
      <c r="F113" s="14">
        <v>5.32</v>
      </c>
      <c r="G113" s="14"/>
      <c r="H113" s="14">
        <v>5.5389999999999997</v>
      </c>
      <c r="I113" s="14"/>
      <c r="J113" s="14">
        <v>5.2370000000000001</v>
      </c>
      <c r="K113" s="14"/>
      <c r="L113" s="32">
        <f t="shared" si="14"/>
        <v>16.096</v>
      </c>
      <c r="M113" s="32">
        <f t="shared" si="14"/>
        <v>0</v>
      </c>
      <c r="N113" s="33"/>
      <c r="O113" s="33"/>
      <c r="P113" s="33"/>
      <c r="Q113" s="33"/>
      <c r="R113" s="33"/>
      <c r="S113" s="33"/>
      <c r="T113" s="13">
        <f t="shared" si="11"/>
        <v>0</v>
      </c>
      <c r="U113" s="13">
        <f t="shared" si="11"/>
        <v>0</v>
      </c>
      <c r="V113" s="14"/>
      <c r="W113" s="14"/>
      <c r="X113" s="14"/>
      <c r="Y113" s="14"/>
      <c r="Z113" s="14"/>
      <c r="AA113" s="14"/>
      <c r="AB113" s="32">
        <f t="shared" si="12"/>
        <v>0</v>
      </c>
      <c r="AC113" s="32">
        <f t="shared" si="12"/>
        <v>0</v>
      </c>
    </row>
    <row r="114" spans="1:29" x14ac:dyDescent="0.2">
      <c r="A114" s="10">
        <f t="shared" si="13"/>
        <v>29</v>
      </c>
      <c r="B114" s="11" t="s">
        <v>48</v>
      </c>
      <c r="C114" s="12" t="s">
        <v>20</v>
      </c>
      <c r="D114" s="31"/>
      <c r="E114" s="31"/>
      <c r="F114" s="14">
        <v>112.506</v>
      </c>
      <c r="G114" s="14"/>
      <c r="H114" s="14">
        <v>83.930999999999997</v>
      </c>
      <c r="I114" s="14"/>
      <c r="J114" s="14">
        <v>97.412000000000006</v>
      </c>
      <c r="K114" s="14"/>
      <c r="L114" s="32">
        <f t="shared" si="14"/>
        <v>293.84900000000005</v>
      </c>
      <c r="M114" s="32">
        <f t="shared" si="14"/>
        <v>0</v>
      </c>
      <c r="N114" s="33"/>
      <c r="O114" s="33"/>
      <c r="P114" s="33"/>
      <c r="Q114" s="33"/>
      <c r="R114" s="33"/>
      <c r="S114" s="33"/>
      <c r="T114" s="13">
        <f t="shared" si="11"/>
        <v>0</v>
      </c>
      <c r="U114" s="13">
        <f t="shared" si="11"/>
        <v>0</v>
      </c>
      <c r="V114" s="14"/>
      <c r="W114" s="14"/>
      <c r="X114" s="14"/>
      <c r="Y114" s="14"/>
      <c r="Z114" s="14"/>
      <c r="AA114" s="14"/>
      <c r="AB114" s="32">
        <f t="shared" si="12"/>
        <v>0</v>
      </c>
      <c r="AC114" s="32">
        <f t="shared" si="12"/>
        <v>0</v>
      </c>
    </row>
    <row r="115" spans="1:29" x14ac:dyDescent="0.2">
      <c r="A115" s="10">
        <f t="shared" si="13"/>
        <v>30</v>
      </c>
      <c r="B115" s="11" t="s">
        <v>49</v>
      </c>
      <c r="C115" s="12" t="s">
        <v>20</v>
      </c>
      <c r="D115" s="31"/>
      <c r="E115" s="31"/>
      <c r="F115" s="14">
        <v>10.214</v>
      </c>
      <c r="G115" s="14"/>
      <c r="H115" s="14">
        <v>12.124000000000001</v>
      </c>
      <c r="I115" s="14">
        <v>5.0000000000000001E-3</v>
      </c>
      <c r="J115" s="14">
        <v>13.391</v>
      </c>
      <c r="K115" s="14"/>
      <c r="L115" s="32">
        <f t="shared" si="14"/>
        <v>35.728999999999999</v>
      </c>
      <c r="M115" s="32">
        <f t="shared" si="14"/>
        <v>5.0000000000000001E-3</v>
      </c>
      <c r="N115" s="33"/>
      <c r="O115" s="33"/>
      <c r="P115" s="33"/>
      <c r="Q115" s="33"/>
      <c r="R115" s="33"/>
      <c r="S115" s="33"/>
      <c r="T115" s="13">
        <f t="shared" si="11"/>
        <v>0</v>
      </c>
      <c r="U115" s="13">
        <f t="shared" si="11"/>
        <v>0</v>
      </c>
      <c r="V115" s="14"/>
      <c r="W115" s="14"/>
      <c r="X115" s="14"/>
      <c r="Y115" s="14"/>
      <c r="Z115" s="14"/>
      <c r="AA115" s="14"/>
      <c r="AB115" s="32">
        <f t="shared" si="12"/>
        <v>0</v>
      </c>
      <c r="AC115" s="32">
        <f t="shared" si="12"/>
        <v>0</v>
      </c>
    </row>
    <row r="116" spans="1:29" s="7" customFormat="1" ht="38.25" x14ac:dyDescent="0.2">
      <c r="A116" s="10"/>
      <c r="B116" s="16" t="s">
        <v>84</v>
      </c>
      <c r="C116" s="12" t="s">
        <v>20</v>
      </c>
      <c r="D116" s="31"/>
      <c r="E116" s="31"/>
      <c r="F116" s="14">
        <v>11785.44</v>
      </c>
      <c r="G116" s="14"/>
      <c r="H116" s="14">
        <v>11685.745000000001</v>
      </c>
      <c r="I116" s="14"/>
      <c r="J116" s="14">
        <v>10684.215</v>
      </c>
      <c r="K116" s="14"/>
      <c r="L116" s="32">
        <f t="shared" si="14"/>
        <v>34155.4</v>
      </c>
      <c r="M116" s="32">
        <f t="shared" si="14"/>
        <v>0</v>
      </c>
      <c r="N116" s="33"/>
      <c r="O116" s="33"/>
      <c r="P116" s="33"/>
      <c r="Q116" s="33"/>
      <c r="R116" s="33"/>
      <c r="S116" s="33"/>
      <c r="T116" s="13">
        <f t="shared" si="11"/>
        <v>0</v>
      </c>
      <c r="U116" s="13">
        <f t="shared" si="11"/>
        <v>0</v>
      </c>
      <c r="V116" s="14"/>
      <c r="W116" s="14"/>
      <c r="X116" s="14"/>
      <c r="Y116" s="14"/>
      <c r="Z116" s="14"/>
      <c r="AA116" s="14"/>
      <c r="AB116" s="32">
        <f>V116+X116+Z116</f>
        <v>0</v>
      </c>
      <c r="AC116" s="32">
        <f>W116+Y116+AA116</f>
        <v>0</v>
      </c>
    </row>
    <row r="117" spans="1:29" x14ac:dyDescent="0.2">
      <c r="A117" s="62" t="s">
        <v>50</v>
      </c>
      <c r="B117" s="62"/>
      <c r="C117" s="12" t="s">
        <v>20</v>
      </c>
      <c r="D117" s="34">
        <f>SUM(D86:D116)</f>
        <v>0</v>
      </c>
      <c r="E117" s="34">
        <f>SUM(E86:E116)</f>
        <v>0</v>
      </c>
      <c r="F117" s="34">
        <f>SUM(F86:F116)</f>
        <v>73000.130999999994</v>
      </c>
      <c r="G117" s="18">
        <f t="shared" ref="G117:AC117" si="15">SUM(G86:G116)</f>
        <v>143.417</v>
      </c>
      <c r="H117" s="34">
        <f t="shared" si="15"/>
        <v>73814.405999999988</v>
      </c>
      <c r="I117" s="18">
        <f t="shared" si="15"/>
        <v>171.31399999999999</v>
      </c>
      <c r="J117" s="34">
        <f t="shared" si="15"/>
        <v>72666.47099999999</v>
      </c>
      <c r="K117" s="18">
        <f t="shared" si="15"/>
        <v>320.52600000000001</v>
      </c>
      <c r="L117" s="34">
        <f t="shared" si="15"/>
        <v>219481.00799999994</v>
      </c>
      <c r="M117" s="18">
        <f t="shared" si="15"/>
        <v>635.25700000000006</v>
      </c>
      <c r="N117" s="34">
        <f t="shared" si="15"/>
        <v>126.751</v>
      </c>
      <c r="O117" s="18">
        <f t="shared" si="15"/>
        <v>0</v>
      </c>
      <c r="P117" s="34">
        <f t="shared" si="15"/>
        <v>121.256</v>
      </c>
      <c r="Q117" s="18">
        <f t="shared" si="15"/>
        <v>0</v>
      </c>
      <c r="R117" s="34">
        <f t="shared" si="15"/>
        <v>0</v>
      </c>
      <c r="S117" s="18">
        <f t="shared" si="15"/>
        <v>0</v>
      </c>
      <c r="T117" s="34">
        <f t="shared" si="15"/>
        <v>248.00700000000001</v>
      </c>
      <c r="U117" s="18">
        <f t="shared" si="15"/>
        <v>0</v>
      </c>
      <c r="V117" s="34">
        <f t="shared" si="15"/>
        <v>0</v>
      </c>
      <c r="W117" s="18">
        <f t="shared" si="15"/>
        <v>0</v>
      </c>
      <c r="X117" s="34">
        <f t="shared" si="15"/>
        <v>0</v>
      </c>
      <c r="Y117" s="18">
        <f t="shared" si="15"/>
        <v>0</v>
      </c>
      <c r="Z117" s="34">
        <f t="shared" si="15"/>
        <v>0</v>
      </c>
      <c r="AA117" s="18">
        <f t="shared" si="15"/>
        <v>0</v>
      </c>
      <c r="AB117" s="34">
        <f t="shared" si="15"/>
        <v>0</v>
      </c>
      <c r="AC117" s="18">
        <f t="shared" si="15"/>
        <v>0</v>
      </c>
    </row>
    <row r="119" spans="1:29" x14ac:dyDescent="0.2">
      <c r="B119" s="30" t="s">
        <v>89</v>
      </c>
    </row>
    <row r="120" spans="1:29" ht="12.75" customHeight="1" x14ac:dyDescent="0.2">
      <c r="A120" s="51" t="s">
        <v>3</v>
      </c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35"/>
      <c r="O120" s="35"/>
      <c r="P120" s="35"/>
      <c r="Q120" s="35"/>
      <c r="R120" s="35"/>
      <c r="S120" s="35"/>
      <c r="T120" s="35"/>
      <c r="U120" s="35"/>
      <c r="V120" s="68" t="s">
        <v>75</v>
      </c>
      <c r="W120" s="68"/>
      <c r="X120" s="68"/>
      <c r="Y120" s="68"/>
      <c r="Z120" s="68"/>
      <c r="AA120" s="68"/>
      <c r="AB120" s="68"/>
      <c r="AC120" s="68"/>
    </row>
    <row r="122" spans="1:29" x14ac:dyDescent="0.2">
      <c r="A122" s="63" t="s">
        <v>5</v>
      </c>
      <c r="B122" s="63" t="s">
        <v>6</v>
      </c>
      <c r="C122" s="63" t="s">
        <v>7</v>
      </c>
      <c r="D122" s="53" t="s">
        <v>8</v>
      </c>
      <c r="E122" s="54"/>
      <c r="F122" s="70" t="s">
        <v>90</v>
      </c>
      <c r="G122" s="71"/>
      <c r="H122" s="71"/>
      <c r="I122" s="71"/>
      <c r="J122" s="72" t="s">
        <v>78</v>
      </c>
      <c r="K122" s="72"/>
      <c r="L122" s="72"/>
      <c r="M122" s="73"/>
      <c r="N122" s="70" t="s">
        <v>90</v>
      </c>
      <c r="O122" s="71"/>
      <c r="P122" s="71"/>
      <c r="Q122" s="71"/>
      <c r="R122" s="72" t="s">
        <v>78</v>
      </c>
      <c r="S122" s="72"/>
      <c r="T122" s="72"/>
      <c r="U122" s="73"/>
      <c r="V122" s="70" t="s">
        <v>90</v>
      </c>
      <c r="W122" s="71"/>
      <c r="X122" s="71"/>
      <c r="Y122" s="71"/>
      <c r="Z122" s="72" t="s">
        <v>78</v>
      </c>
      <c r="AA122" s="72"/>
      <c r="AB122" s="72"/>
      <c r="AC122" s="73"/>
    </row>
    <row r="123" spans="1:29" x14ac:dyDescent="0.2">
      <c r="A123" s="64"/>
      <c r="B123" s="64"/>
      <c r="C123" s="64"/>
      <c r="D123" s="53" t="s">
        <v>83</v>
      </c>
      <c r="E123" s="54"/>
      <c r="F123" s="60" t="s">
        <v>65</v>
      </c>
      <c r="G123" s="60"/>
      <c r="H123" s="60" t="s">
        <v>66</v>
      </c>
      <c r="I123" s="60"/>
      <c r="J123" s="60" t="s">
        <v>67</v>
      </c>
      <c r="K123" s="60"/>
      <c r="L123" s="60" t="s">
        <v>68</v>
      </c>
      <c r="M123" s="60"/>
      <c r="N123" s="60" t="s">
        <v>65</v>
      </c>
      <c r="O123" s="60"/>
      <c r="P123" s="60" t="s">
        <v>66</v>
      </c>
      <c r="Q123" s="60"/>
      <c r="R123" s="60" t="s">
        <v>67</v>
      </c>
      <c r="S123" s="60"/>
      <c r="T123" s="60" t="s">
        <v>68</v>
      </c>
      <c r="U123" s="60"/>
      <c r="V123" s="60" t="s">
        <v>65</v>
      </c>
      <c r="W123" s="60"/>
      <c r="X123" s="60" t="s">
        <v>66</v>
      </c>
      <c r="Y123" s="60"/>
      <c r="Z123" s="60" t="s">
        <v>67</v>
      </c>
      <c r="AA123" s="60"/>
      <c r="AB123" s="60" t="s">
        <v>68</v>
      </c>
      <c r="AC123" s="60"/>
    </row>
    <row r="124" spans="1:29" ht="136.5" x14ac:dyDescent="0.2">
      <c r="A124" s="65"/>
      <c r="B124" s="65"/>
      <c r="C124" s="65"/>
      <c r="D124" s="8" t="s">
        <v>17</v>
      </c>
      <c r="E124" s="8" t="s">
        <v>18</v>
      </c>
      <c r="F124" s="8" t="s">
        <v>17</v>
      </c>
      <c r="G124" s="8" t="s">
        <v>18</v>
      </c>
      <c r="H124" s="8" t="s">
        <v>17</v>
      </c>
      <c r="I124" s="8" t="s">
        <v>18</v>
      </c>
      <c r="J124" s="8" t="s">
        <v>17</v>
      </c>
      <c r="K124" s="8" t="s">
        <v>18</v>
      </c>
      <c r="L124" s="8" t="s">
        <v>17</v>
      </c>
      <c r="M124" s="8" t="s">
        <v>18</v>
      </c>
      <c r="N124" s="8" t="s">
        <v>17</v>
      </c>
      <c r="O124" s="8" t="s">
        <v>18</v>
      </c>
      <c r="P124" s="8" t="s">
        <v>17</v>
      </c>
      <c r="Q124" s="8" t="s">
        <v>18</v>
      </c>
      <c r="R124" s="8" t="s">
        <v>17</v>
      </c>
      <c r="S124" s="8" t="s">
        <v>18</v>
      </c>
      <c r="T124" s="8" t="s">
        <v>17</v>
      </c>
      <c r="U124" s="8" t="s">
        <v>18</v>
      </c>
      <c r="V124" s="8" t="s">
        <v>17</v>
      </c>
      <c r="W124" s="8" t="s">
        <v>18</v>
      </c>
      <c r="X124" s="8" t="s">
        <v>17</v>
      </c>
      <c r="Y124" s="8" t="s">
        <v>18</v>
      </c>
      <c r="Z124" s="8" t="s">
        <v>17</v>
      </c>
      <c r="AA124" s="8" t="s">
        <v>18</v>
      </c>
      <c r="AB124" s="8" t="s">
        <v>17</v>
      </c>
      <c r="AC124" s="8" t="s">
        <v>18</v>
      </c>
    </row>
    <row r="125" spans="1:29" x14ac:dyDescent="0.2">
      <c r="A125" s="10">
        <v>1</v>
      </c>
      <c r="B125" s="11" t="s">
        <v>19</v>
      </c>
      <c r="C125" s="12" t="s">
        <v>20</v>
      </c>
      <c r="D125" s="31"/>
      <c r="E125" s="31"/>
      <c r="F125" s="14">
        <v>78.605000000000004</v>
      </c>
      <c r="G125" s="14"/>
      <c r="H125" s="14">
        <v>73.105999999999995</v>
      </c>
      <c r="I125" s="14"/>
      <c r="J125" s="14">
        <v>73.695999999999998</v>
      </c>
      <c r="K125" s="14"/>
      <c r="L125" s="32">
        <f>SUM(F125,H125,J125)</f>
        <v>225.40700000000001</v>
      </c>
      <c r="M125" s="32">
        <f>SUM(G125,I125,K125)</f>
        <v>0</v>
      </c>
      <c r="N125" s="33"/>
      <c r="O125" s="33"/>
      <c r="P125" s="33"/>
      <c r="Q125" s="33"/>
      <c r="R125" s="33"/>
      <c r="S125" s="33"/>
      <c r="T125" s="13">
        <f t="shared" ref="T125:U155" si="16">N125+P125+R125</f>
        <v>0</v>
      </c>
      <c r="U125" s="13">
        <f t="shared" si="16"/>
        <v>0</v>
      </c>
      <c r="V125" s="14"/>
      <c r="W125" s="14"/>
      <c r="X125" s="14"/>
      <c r="Y125" s="14"/>
      <c r="Z125" s="14"/>
      <c r="AA125" s="14"/>
      <c r="AB125" s="32">
        <f t="shared" ref="AB125:AC154" si="17">V125+X125+Z125</f>
        <v>0</v>
      </c>
      <c r="AC125" s="32">
        <f t="shared" si="17"/>
        <v>0</v>
      </c>
    </row>
    <row r="126" spans="1:29" x14ac:dyDescent="0.2">
      <c r="A126" s="10">
        <f t="shared" ref="A126:A154" si="18">A125+1</f>
        <v>2</v>
      </c>
      <c r="B126" s="11" t="s">
        <v>21</v>
      </c>
      <c r="C126" s="12" t="s">
        <v>20</v>
      </c>
      <c r="D126" s="31"/>
      <c r="E126" s="31"/>
      <c r="F126" s="14">
        <v>106.63500000000001</v>
      </c>
      <c r="G126" s="14"/>
      <c r="H126" s="14">
        <v>118.626</v>
      </c>
      <c r="I126" s="14"/>
      <c r="J126" s="14">
        <v>130.88499999999999</v>
      </c>
      <c r="K126" s="14"/>
      <c r="L126" s="32">
        <f t="shared" ref="L126:M155" si="19">SUM(F126,H126,J126)</f>
        <v>356.14600000000002</v>
      </c>
      <c r="M126" s="32">
        <f t="shared" si="19"/>
        <v>0</v>
      </c>
      <c r="N126" s="33"/>
      <c r="O126" s="33"/>
      <c r="P126" s="33"/>
      <c r="Q126" s="33"/>
      <c r="R126" s="33"/>
      <c r="S126" s="33"/>
      <c r="T126" s="13">
        <f t="shared" si="16"/>
        <v>0</v>
      </c>
      <c r="U126" s="13">
        <f t="shared" si="16"/>
        <v>0</v>
      </c>
      <c r="V126" s="14"/>
      <c r="W126" s="14"/>
      <c r="X126" s="14"/>
      <c r="Y126" s="14"/>
      <c r="Z126" s="14"/>
      <c r="AA126" s="14"/>
      <c r="AB126" s="32">
        <f t="shared" si="17"/>
        <v>0</v>
      </c>
      <c r="AC126" s="32">
        <f t="shared" si="17"/>
        <v>0</v>
      </c>
    </row>
    <row r="127" spans="1:29" x14ac:dyDescent="0.2">
      <c r="A127" s="10">
        <f t="shared" si="18"/>
        <v>3</v>
      </c>
      <c r="B127" s="11" t="s">
        <v>22</v>
      </c>
      <c r="C127" s="12" t="s">
        <v>20</v>
      </c>
      <c r="D127" s="31"/>
      <c r="E127" s="31"/>
      <c r="F127" s="14">
        <v>16.280999999999999</v>
      </c>
      <c r="G127" s="14"/>
      <c r="H127" s="14">
        <v>17.673999999999999</v>
      </c>
      <c r="I127" s="14"/>
      <c r="J127" s="14">
        <v>16.727</v>
      </c>
      <c r="K127" s="14"/>
      <c r="L127" s="32">
        <f t="shared" si="19"/>
        <v>50.682000000000002</v>
      </c>
      <c r="M127" s="32">
        <f t="shared" si="19"/>
        <v>0</v>
      </c>
      <c r="N127" s="33"/>
      <c r="O127" s="33"/>
      <c r="P127" s="33"/>
      <c r="Q127" s="33"/>
      <c r="R127" s="33"/>
      <c r="S127" s="33"/>
      <c r="T127" s="13">
        <f t="shared" si="16"/>
        <v>0</v>
      </c>
      <c r="U127" s="13">
        <f t="shared" si="16"/>
        <v>0</v>
      </c>
      <c r="V127" s="14"/>
      <c r="W127" s="14"/>
      <c r="X127" s="14"/>
      <c r="Y127" s="14"/>
      <c r="Z127" s="14"/>
      <c r="AA127" s="14"/>
      <c r="AB127" s="32">
        <f t="shared" si="17"/>
        <v>0</v>
      </c>
      <c r="AC127" s="32">
        <f t="shared" si="17"/>
        <v>0</v>
      </c>
    </row>
    <row r="128" spans="1:29" x14ac:dyDescent="0.2">
      <c r="A128" s="10">
        <f t="shared" si="18"/>
        <v>4</v>
      </c>
      <c r="B128" s="11" t="s">
        <v>23</v>
      </c>
      <c r="C128" s="12" t="s">
        <v>20</v>
      </c>
      <c r="D128" s="31"/>
      <c r="E128" s="31"/>
      <c r="F128" s="14">
        <v>107.279</v>
      </c>
      <c r="G128" s="14"/>
      <c r="H128" s="14">
        <v>108.166</v>
      </c>
      <c r="I128" s="14"/>
      <c r="J128" s="14">
        <v>117.526</v>
      </c>
      <c r="K128" s="14"/>
      <c r="L128" s="32">
        <f t="shared" si="19"/>
        <v>332.971</v>
      </c>
      <c r="M128" s="32">
        <f t="shared" si="19"/>
        <v>0</v>
      </c>
      <c r="N128" s="33"/>
      <c r="O128" s="33"/>
      <c r="P128" s="33"/>
      <c r="Q128" s="33"/>
      <c r="R128" s="33"/>
      <c r="S128" s="33"/>
      <c r="T128" s="13">
        <f t="shared" si="16"/>
        <v>0</v>
      </c>
      <c r="U128" s="13">
        <f t="shared" si="16"/>
        <v>0</v>
      </c>
      <c r="V128" s="14"/>
      <c r="W128" s="14"/>
      <c r="X128" s="14"/>
      <c r="Y128" s="14"/>
      <c r="Z128" s="14"/>
      <c r="AA128" s="14"/>
      <c r="AB128" s="32">
        <f t="shared" si="17"/>
        <v>0</v>
      </c>
      <c r="AC128" s="32">
        <f t="shared" si="17"/>
        <v>0</v>
      </c>
    </row>
    <row r="129" spans="1:29" x14ac:dyDescent="0.2">
      <c r="A129" s="10">
        <f t="shared" si="18"/>
        <v>5</v>
      </c>
      <c r="B129" s="16" t="s">
        <v>24</v>
      </c>
      <c r="C129" s="12" t="s">
        <v>20</v>
      </c>
      <c r="D129" s="31"/>
      <c r="E129" s="31"/>
      <c r="F129" s="14">
        <v>1278.681</v>
      </c>
      <c r="G129" s="14">
        <v>4.149</v>
      </c>
      <c r="H129" s="14">
        <v>1259.998</v>
      </c>
      <c r="I129" s="14">
        <v>1.17</v>
      </c>
      <c r="J129" s="14">
        <v>1490.5219999999999</v>
      </c>
      <c r="K129" s="14">
        <v>1.423</v>
      </c>
      <c r="L129" s="32">
        <f t="shared" si="19"/>
        <v>4029.201</v>
      </c>
      <c r="M129" s="32">
        <f t="shared" si="19"/>
        <v>6.742</v>
      </c>
      <c r="N129" s="33"/>
      <c r="O129" s="33"/>
      <c r="P129" s="33"/>
      <c r="Q129" s="33"/>
      <c r="R129" s="33"/>
      <c r="S129" s="33"/>
      <c r="T129" s="13">
        <f t="shared" si="16"/>
        <v>0</v>
      </c>
      <c r="U129" s="13">
        <f t="shared" si="16"/>
        <v>0</v>
      </c>
      <c r="V129" s="14"/>
      <c r="W129" s="14"/>
      <c r="X129" s="14"/>
      <c r="Y129" s="14"/>
      <c r="Z129" s="14"/>
      <c r="AA129" s="14"/>
      <c r="AB129" s="32">
        <f t="shared" si="17"/>
        <v>0</v>
      </c>
      <c r="AC129" s="32">
        <f t="shared" si="17"/>
        <v>0</v>
      </c>
    </row>
    <row r="130" spans="1:29" x14ac:dyDescent="0.2">
      <c r="A130" s="10">
        <f t="shared" si="18"/>
        <v>6</v>
      </c>
      <c r="B130" s="16" t="s">
        <v>25</v>
      </c>
      <c r="C130" s="12" t="s">
        <v>20</v>
      </c>
      <c r="D130" s="31"/>
      <c r="E130" s="31"/>
      <c r="F130" s="14">
        <v>2819.5169999999998</v>
      </c>
      <c r="G130" s="14">
        <v>104.93</v>
      </c>
      <c r="H130" s="14">
        <v>2967.0189999999998</v>
      </c>
      <c r="I130" s="14">
        <v>103.58499999999999</v>
      </c>
      <c r="J130" s="14">
        <v>2875.2339999999999</v>
      </c>
      <c r="K130" s="14">
        <v>107.04</v>
      </c>
      <c r="L130" s="32">
        <f t="shared" si="19"/>
        <v>8661.77</v>
      </c>
      <c r="M130" s="32">
        <f t="shared" si="19"/>
        <v>315.55500000000001</v>
      </c>
      <c r="N130" s="33"/>
      <c r="O130" s="33"/>
      <c r="P130" s="33"/>
      <c r="Q130" s="33"/>
      <c r="R130" s="33"/>
      <c r="S130" s="33"/>
      <c r="T130" s="13">
        <f t="shared" si="16"/>
        <v>0</v>
      </c>
      <c r="U130" s="13">
        <f t="shared" si="16"/>
        <v>0</v>
      </c>
      <c r="V130" s="14"/>
      <c r="W130" s="14"/>
      <c r="X130" s="14"/>
      <c r="Y130" s="14"/>
      <c r="Z130" s="14"/>
      <c r="AA130" s="14"/>
      <c r="AB130" s="32">
        <f t="shared" si="17"/>
        <v>0</v>
      </c>
      <c r="AC130" s="32">
        <f t="shared" si="17"/>
        <v>0</v>
      </c>
    </row>
    <row r="131" spans="1:29" x14ac:dyDescent="0.2">
      <c r="A131" s="10">
        <f t="shared" si="18"/>
        <v>7</v>
      </c>
      <c r="B131" s="16" t="s">
        <v>26</v>
      </c>
      <c r="C131" s="12" t="s">
        <v>20</v>
      </c>
      <c r="D131" s="31"/>
      <c r="E131" s="31"/>
      <c r="F131" s="14">
        <v>38910.164000000004</v>
      </c>
      <c r="G131" s="14">
        <v>42.179000000000002</v>
      </c>
      <c r="H131" s="14">
        <v>41005.523000000001</v>
      </c>
      <c r="I131" s="14">
        <v>12.162000000000001</v>
      </c>
      <c r="J131" s="14">
        <v>45441.921999999999</v>
      </c>
      <c r="K131" s="14">
        <v>11.645</v>
      </c>
      <c r="L131" s="32">
        <f t="shared" si="19"/>
        <v>125357.609</v>
      </c>
      <c r="M131" s="32">
        <f t="shared" si="19"/>
        <v>65.986000000000004</v>
      </c>
      <c r="N131" s="33">
        <v>135.756</v>
      </c>
      <c r="O131" s="33"/>
      <c r="P131" s="33">
        <v>176.00399999999999</v>
      </c>
      <c r="Q131" s="33"/>
      <c r="R131" s="33">
        <v>209.54400000000001</v>
      </c>
      <c r="S131" s="33"/>
      <c r="T131" s="13">
        <f t="shared" si="16"/>
        <v>521.30399999999997</v>
      </c>
      <c r="U131" s="13">
        <f t="shared" si="16"/>
        <v>0</v>
      </c>
      <c r="V131" s="14"/>
      <c r="W131" s="14"/>
      <c r="X131" s="14"/>
      <c r="Y131" s="14"/>
      <c r="Z131" s="14"/>
      <c r="AA131" s="14"/>
      <c r="AB131" s="32">
        <f t="shared" si="17"/>
        <v>0</v>
      </c>
      <c r="AC131" s="32">
        <f t="shared" si="17"/>
        <v>0</v>
      </c>
    </row>
    <row r="132" spans="1:29" x14ac:dyDescent="0.2">
      <c r="A132" s="10">
        <f t="shared" si="18"/>
        <v>8</v>
      </c>
      <c r="B132" s="16" t="s">
        <v>27</v>
      </c>
      <c r="C132" s="12" t="s">
        <v>20</v>
      </c>
      <c r="D132" s="31"/>
      <c r="E132" s="31"/>
      <c r="F132" s="14">
        <v>7792.0079999999998</v>
      </c>
      <c r="G132" s="14">
        <v>1.349</v>
      </c>
      <c r="H132" s="14">
        <v>7743.8130000000001</v>
      </c>
      <c r="I132" s="14">
        <v>0.64</v>
      </c>
      <c r="J132" s="14">
        <v>8337.2129999999997</v>
      </c>
      <c r="K132" s="14">
        <v>1.2999999999999999E-2</v>
      </c>
      <c r="L132" s="32">
        <f t="shared" si="19"/>
        <v>23873.034</v>
      </c>
      <c r="M132" s="32">
        <f t="shared" si="19"/>
        <v>2.0019999999999998</v>
      </c>
      <c r="N132" s="33"/>
      <c r="O132" s="33"/>
      <c r="P132" s="33"/>
      <c r="Q132" s="33"/>
      <c r="R132" s="33"/>
      <c r="S132" s="33"/>
      <c r="T132" s="13">
        <f t="shared" si="16"/>
        <v>0</v>
      </c>
      <c r="U132" s="13">
        <f t="shared" si="16"/>
        <v>0</v>
      </c>
      <c r="V132" s="14"/>
      <c r="W132" s="14"/>
      <c r="X132" s="14"/>
      <c r="Y132" s="14"/>
      <c r="Z132" s="14"/>
      <c r="AA132" s="14"/>
      <c r="AB132" s="32">
        <f t="shared" si="17"/>
        <v>0</v>
      </c>
      <c r="AC132" s="32">
        <f t="shared" si="17"/>
        <v>0</v>
      </c>
    </row>
    <row r="133" spans="1:29" x14ac:dyDescent="0.2">
      <c r="A133" s="10">
        <f t="shared" si="18"/>
        <v>9</v>
      </c>
      <c r="B133" s="16" t="s">
        <v>28</v>
      </c>
      <c r="C133" s="12" t="s">
        <v>20</v>
      </c>
      <c r="D133" s="31"/>
      <c r="E133" s="31"/>
      <c r="F133" s="14">
        <v>2078.7150000000001</v>
      </c>
      <c r="G133" s="14">
        <v>3.5550000000000002</v>
      </c>
      <c r="H133" s="14">
        <v>2197.1750000000002</v>
      </c>
      <c r="I133" s="14">
        <v>1.6890000000000001</v>
      </c>
      <c r="J133" s="14">
        <v>2504.2660000000001</v>
      </c>
      <c r="K133" s="14">
        <v>11.829000000000001</v>
      </c>
      <c r="L133" s="32">
        <f t="shared" si="19"/>
        <v>6780.1560000000009</v>
      </c>
      <c r="M133" s="32">
        <f t="shared" si="19"/>
        <v>17.073</v>
      </c>
      <c r="N133" s="33"/>
      <c r="O133" s="33"/>
      <c r="P133" s="33"/>
      <c r="Q133" s="33"/>
      <c r="R133" s="33"/>
      <c r="S133" s="33"/>
      <c r="T133" s="13">
        <f t="shared" si="16"/>
        <v>0</v>
      </c>
      <c r="U133" s="13">
        <f t="shared" si="16"/>
        <v>0</v>
      </c>
      <c r="V133" s="14"/>
      <c r="W133" s="14"/>
      <c r="X133" s="14"/>
      <c r="Y133" s="14"/>
      <c r="Z133" s="14"/>
      <c r="AA133" s="14"/>
      <c r="AB133" s="32">
        <f t="shared" si="17"/>
        <v>0</v>
      </c>
      <c r="AC133" s="32">
        <f t="shared" si="17"/>
        <v>0</v>
      </c>
    </row>
    <row r="134" spans="1:29" x14ac:dyDescent="0.2">
      <c r="A134" s="10">
        <f t="shared" si="18"/>
        <v>10</v>
      </c>
      <c r="B134" s="16" t="s">
        <v>29</v>
      </c>
      <c r="C134" s="12" t="s">
        <v>20</v>
      </c>
      <c r="D134" s="31"/>
      <c r="E134" s="31"/>
      <c r="F134" s="14">
        <v>2.4620000000000002</v>
      </c>
      <c r="G134" s="14"/>
      <c r="H134" s="14">
        <v>2.9590000000000001</v>
      </c>
      <c r="I134" s="14"/>
      <c r="J134" s="14">
        <v>5.7030000000000003</v>
      </c>
      <c r="K134" s="14"/>
      <c r="L134" s="32">
        <f t="shared" si="19"/>
        <v>11.124000000000001</v>
      </c>
      <c r="M134" s="32">
        <f t="shared" si="19"/>
        <v>0</v>
      </c>
      <c r="N134" s="33"/>
      <c r="O134" s="33"/>
      <c r="P134" s="33"/>
      <c r="Q134" s="33"/>
      <c r="R134" s="33"/>
      <c r="S134" s="33"/>
      <c r="T134" s="13">
        <f t="shared" si="16"/>
        <v>0</v>
      </c>
      <c r="U134" s="13">
        <f t="shared" si="16"/>
        <v>0</v>
      </c>
      <c r="V134" s="14"/>
      <c r="W134" s="14"/>
      <c r="X134" s="14"/>
      <c r="Y134" s="14"/>
      <c r="Z134" s="14"/>
      <c r="AA134" s="14"/>
      <c r="AB134" s="32">
        <f t="shared" si="17"/>
        <v>0</v>
      </c>
      <c r="AC134" s="32">
        <f t="shared" si="17"/>
        <v>0</v>
      </c>
    </row>
    <row r="135" spans="1:29" x14ac:dyDescent="0.2">
      <c r="A135" s="10">
        <f t="shared" si="18"/>
        <v>11</v>
      </c>
      <c r="B135" s="11" t="s">
        <v>30</v>
      </c>
      <c r="C135" s="12" t="s">
        <v>20</v>
      </c>
      <c r="D135" s="31"/>
      <c r="E135" s="31"/>
      <c r="F135" s="14">
        <v>16.027000000000001</v>
      </c>
      <c r="G135" s="14">
        <v>0.33400000000000002</v>
      </c>
      <c r="H135" s="14">
        <v>17.692</v>
      </c>
      <c r="I135" s="14"/>
      <c r="J135" s="14">
        <v>18.335000000000001</v>
      </c>
      <c r="K135" s="14">
        <v>0.38300000000000001</v>
      </c>
      <c r="L135" s="32">
        <f t="shared" si="19"/>
        <v>52.054000000000002</v>
      </c>
      <c r="M135" s="32">
        <f t="shared" si="19"/>
        <v>0.71700000000000008</v>
      </c>
      <c r="N135" s="33"/>
      <c r="O135" s="33"/>
      <c r="P135" s="33"/>
      <c r="Q135" s="33"/>
      <c r="R135" s="33"/>
      <c r="S135" s="33"/>
      <c r="T135" s="13">
        <f t="shared" si="16"/>
        <v>0</v>
      </c>
      <c r="U135" s="13">
        <f t="shared" si="16"/>
        <v>0</v>
      </c>
      <c r="V135" s="14"/>
      <c r="W135" s="14"/>
      <c r="X135" s="14"/>
      <c r="Y135" s="14"/>
      <c r="Z135" s="14"/>
      <c r="AA135" s="14"/>
      <c r="AB135" s="32">
        <f t="shared" si="17"/>
        <v>0</v>
      </c>
      <c r="AC135" s="32">
        <f t="shared" si="17"/>
        <v>0</v>
      </c>
    </row>
    <row r="136" spans="1:29" x14ac:dyDescent="0.2">
      <c r="A136" s="10">
        <f t="shared" si="18"/>
        <v>12</v>
      </c>
      <c r="B136" s="11" t="s">
        <v>31</v>
      </c>
      <c r="C136" s="12" t="s">
        <v>20</v>
      </c>
      <c r="D136" s="31"/>
      <c r="E136" s="31"/>
      <c r="F136" s="14">
        <v>99.248999999999995</v>
      </c>
      <c r="G136" s="14"/>
      <c r="H136" s="14">
        <v>102.258</v>
      </c>
      <c r="I136" s="14"/>
      <c r="J136" s="14">
        <v>117.681</v>
      </c>
      <c r="K136" s="14"/>
      <c r="L136" s="32">
        <f t="shared" si="19"/>
        <v>319.18799999999999</v>
      </c>
      <c r="M136" s="32">
        <f t="shared" si="19"/>
        <v>0</v>
      </c>
      <c r="N136" s="33"/>
      <c r="O136" s="33"/>
      <c r="P136" s="33"/>
      <c r="Q136" s="33"/>
      <c r="R136" s="33"/>
      <c r="S136" s="33"/>
      <c r="T136" s="13">
        <f t="shared" si="16"/>
        <v>0</v>
      </c>
      <c r="U136" s="13">
        <f t="shared" si="16"/>
        <v>0</v>
      </c>
      <c r="V136" s="14"/>
      <c r="W136" s="14"/>
      <c r="X136" s="14"/>
      <c r="Y136" s="14"/>
      <c r="Z136" s="14"/>
      <c r="AA136" s="14"/>
      <c r="AB136" s="32">
        <f t="shared" si="17"/>
        <v>0</v>
      </c>
      <c r="AC136" s="32">
        <f t="shared" si="17"/>
        <v>0</v>
      </c>
    </row>
    <row r="137" spans="1:29" x14ac:dyDescent="0.2">
      <c r="A137" s="10">
        <f t="shared" si="18"/>
        <v>13</v>
      </c>
      <c r="B137" s="11" t="s">
        <v>32</v>
      </c>
      <c r="C137" s="12" t="s">
        <v>20</v>
      </c>
      <c r="D137" s="31"/>
      <c r="E137" s="31"/>
      <c r="F137" s="14">
        <v>216.87</v>
      </c>
      <c r="G137" s="14"/>
      <c r="H137" s="14">
        <v>403.59500000000003</v>
      </c>
      <c r="I137" s="14">
        <v>15.992000000000001</v>
      </c>
      <c r="J137" s="14">
        <v>481.68200000000002</v>
      </c>
      <c r="K137" s="14"/>
      <c r="L137" s="32">
        <f t="shared" si="19"/>
        <v>1102.1469999999999</v>
      </c>
      <c r="M137" s="32">
        <f t="shared" si="19"/>
        <v>15.992000000000001</v>
      </c>
      <c r="N137" s="33"/>
      <c r="O137" s="33"/>
      <c r="P137" s="33"/>
      <c r="Q137" s="33"/>
      <c r="R137" s="33"/>
      <c r="S137" s="33"/>
      <c r="T137" s="13">
        <f t="shared" si="16"/>
        <v>0</v>
      </c>
      <c r="U137" s="13">
        <f t="shared" si="16"/>
        <v>0</v>
      </c>
      <c r="V137" s="14"/>
      <c r="W137" s="14"/>
      <c r="X137" s="14"/>
      <c r="Y137" s="14"/>
      <c r="Z137" s="14"/>
      <c r="AA137" s="14"/>
      <c r="AB137" s="32">
        <f t="shared" si="17"/>
        <v>0</v>
      </c>
      <c r="AC137" s="32">
        <f t="shared" si="17"/>
        <v>0</v>
      </c>
    </row>
    <row r="138" spans="1:29" x14ac:dyDescent="0.2">
      <c r="A138" s="10">
        <f t="shared" si="18"/>
        <v>14</v>
      </c>
      <c r="B138" s="11" t="s">
        <v>33</v>
      </c>
      <c r="C138" s="12" t="s">
        <v>20</v>
      </c>
      <c r="D138" s="31"/>
      <c r="E138" s="31"/>
      <c r="F138" s="14">
        <v>792.57</v>
      </c>
      <c r="G138" s="14">
        <v>0.40400000000000003</v>
      </c>
      <c r="H138" s="14">
        <v>771.04700000000003</v>
      </c>
      <c r="I138" s="14">
        <v>0.496</v>
      </c>
      <c r="J138" s="14">
        <v>783.92499999999995</v>
      </c>
      <c r="K138" s="14">
        <v>0.438</v>
      </c>
      <c r="L138" s="32">
        <f t="shared" si="19"/>
        <v>2347.5420000000004</v>
      </c>
      <c r="M138" s="32">
        <f t="shared" si="19"/>
        <v>1.3380000000000001</v>
      </c>
      <c r="N138" s="33"/>
      <c r="O138" s="33"/>
      <c r="P138" s="33"/>
      <c r="Q138" s="33"/>
      <c r="R138" s="33"/>
      <c r="S138" s="33"/>
      <c r="T138" s="13">
        <f t="shared" si="16"/>
        <v>0</v>
      </c>
      <c r="U138" s="13">
        <f t="shared" si="16"/>
        <v>0</v>
      </c>
      <c r="V138" s="14"/>
      <c r="W138" s="14"/>
      <c r="X138" s="14"/>
      <c r="Y138" s="14"/>
      <c r="Z138" s="14"/>
      <c r="AA138" s="14"/>
      <c r="AB138" s="32">
        <f t="shared" si="17"/>
        <v>0</v>
      </c>
      <c r="AC138" s="32">
        <f t="shared" si="17"/>
        <v>0</v>
      </c>
    </row>
    <row r="139" spans="1:29" x14ac:dyDescent="0.2">
      <c r="A139" s="10">
        <f t="shared" si="18"/>
        <v>15</v>
      </c>
      <c r="B139" s="11" t="s">
        <v>34</v>
      </c>
      <c r="C139" s="12" t="s">
        <v>20</v>
      </c>
      <c r="D139" s="31"/>
      <c r="E139" s="31"/>
      <c r="F139" s="14">
        <v>200.32400000000001</v>
      </c>
      <c r="G139" s="14"/>
      <c r="H139" s="14">
        <v>199.19200000000001</v>
      </c>
      <c r="I139" s="14"/>
      <c r="J139" s="14">
        <v>313.04399999999998</v>
      </c>
      <c r="K139" s="14"/>
      <c r="L139" s="32">
        <f t="shared" si="19"/>
        <v>712.56</v>
      </c>
      <c r="M139" s="32">
        <f t="shared" si="19"/>
        <v>0</v>
      </c>
      <c r="N139" s="33"/>
      <c r="O139" s="33"/>
      <c r="P139" s="33"/>
      <c r="Q139" s="33"/>
      <c r="R139" s="33"/>
      <c r="S139" s="33"/>
      <c r="T139" s="13">
        <f t="shared" si="16"/>
        <v>0</v>
      </c>
      <c r="U139" s="13">
        <f t="shared" si="16"/>
        <v>0</v>
      </c>
      <c r="V139" s="14"/>
      <c r="W139" s="14"/>
      <c r="X139" s="14"/>
      <c r="Y139" s="14"/>
      <c r="Z139" s="14"/>
      <c r="AA139" s="14"/>
      <c r="AB139" s="32">
        <f t="shared" si="17"/>
        <v>0</v>
      </c>
      <c r="AC139" s="32">
        <f t="shared" si="17"/>
        <v>0</v>
      </c>
    </row>
    <row r="140" spans="1:29" x14ac:dyDescent="0.2">
      <c r="A140" s="10">
        <f t="shared" si="18"/>
        <v>16</v>
      </c>
      <c r="B140" s="11" t="s">
        <v>35</v>
      </c>
      <c r="C140" s="12" t="s">
        <v>20</v>
      </c>
      <c r="D140" s="31"/>
      <c r="E140" s="31"/>
      <c r="F140" s="14">
        <v>107.04900000000001</v>
      </c>
      <c r="G140" s="14">
        <v>3.5999999999999997E-2</v>
      </c>
      <c r="H140" s="14">
        <v>145.78299999999999</v>
      </c>
      <c r="I140" s="14">
        <v>2.1999999999999999E-2</v>
      </c>
      <c r="J140" s="14">
        <v>160.255</v>
      </c>
      <c r="K140" s="14">
        <v>0.03</v>
      </c>
      <c r="L140" s="32">
        <f t="shared" si="19"/>
        <v>413.08699999999999</v>
      </c>
      <c r="M140" s="32">
        <f t="shared" si="19"/>
        <v>8.7999999999999995E-2</v>
      </c>
      <c r="N140" s="33"/>
      <c r="O140" s="33"/>
      <c r="P140" s="33"/>
      <c r="Q140" s="33"/>
      <c r="R140" s="33"/>
      <c r="S140" s="33"/>
      <c r="T140" s="13">
        <f t="shared" si="16"/>
        <v>0</v>
      </c>
      <c r="U140" s="13">
        <f t="shared" si="16"/>
        <v>0</v>
      </c>
      <c r="V140" s="14"/>
      <c r="W140" s="14"/>
      <c r="X140" s="14"/>
      <c r="Y140" s="14"/>
      <c r="Z140" s="14"/>
      <c r="AA140" s="14"/>
      <c r="AB140" s="32">
        <f t="shared" si="17"/>
        <v>0</v>
      </c>
      <c r="AC140" s="32">
        <f t="shared" si="17"/>
        <v>0</v>
      </c>
    </row>
    <row r="141" spans="1:29" x14ac:dyDescent="0.2">
      <c r="A141" s="10">
        <f t="shared" si="18"/>
        <v>17</v>
      </c>
      <c r="B141" s="11" t="s">
        <v>36</v>
      </c>
      <c r="C141" s="12" t="s">
        <v>20</v>
      </c>
      <c r="D141" s="31"/>
      <c r="E141" s="31"/>
      <c r="F141" s="14">
        <v>77.69</v>
      </c>
      <c r="G141" s="14">
        <v>0.746</v>
      </c>
      <c r="H141" s="14">
        <v>87.802000000000007</v>
      </c>
      <c r="I141" s="14">
        <v>0.90100000000000002</v>
      </c>
      <c r="J141" s="14">
        <v>90.328000000000003</v>
      </c>
      <c r="K141" s="14">
        <v>0.82399999999999995</v>
      </c>
      <c r="L141" s="32">
        <f t="shared" si="19"/>
        <v>255.82000000000002</v>
      </c>
      <c r="M141" s="32">
        <f t="shared" si="19"/>
        <v>2.4710000000000001</v>
      </c>
      <c r="N141" s="33"/>
      <c r="O141" s="33"/>
      <c r="P141" s="33"/>
      <c r="Q141" s="33"/>
      <c r="R141" s="33"/>
      <c r="S141" s="33"/>
      <c r="T141" s="13">
        <f t="shared" si="16"/>
        <v>0</v>
      </c>
      <c r="U141" s="13">
        <f t="shared" si="16"/>
        <v>0</v>
      </c>
      <c r="V141" s="14"/>
      <c r="W141" s="14"/>
      <c r="X141" s="14"/>
      <c r="Y141" s="14"/>
      <c r="Z141" s="14"/>
      <c r="AA141" s="14"/>
      <c r="AB141" s="32">
        <f t="shared" si="17"/>
        <v>0</v>
      </c>
      <c r="AC141" s="32">
        <f t="shared" si="17"/>
        <v>0</v>
      </c>
    </row>
    <row r="142" spans="1:29" x14ac:dyDescent="0.2">
      <c r="A142" s="10">
        <f t="shared" si="18"/>
        <v>18</v>
      </c>
      <c r="B142" s="11" t="s">
        <v>37</v>
      </c>
      <c r="C142" s="12" t="s">
        <v>20</v>
      </c>
      <c r="D142" s="31"/>
      <c r="E142" s="31"/>
      <c r="F142" s="14">
        <v>108.937</v>
      </c>
      <c r="G142" s="14"/>
      <c r="H142" s="14">
        <v>122.934</v>
      </c>
      <c r="I142" s="14"/>
      <c r="J142" s="14">
        <v>148.35300000000001</v>
      </c>
      <c r="K142" s="14"/>
      <c r="L142" s="32">
        <f t="shared" si="19"/>
        <v>380.22399999999999</v>
      </c>
      <c r="M142" s="32">
        <f t="shared" si="19"/>
        <v>0</v>
      </c>
      <c r="N142" s="33"/>
      <c r="O142" s="33"/>
      <c r="P142" s="33"/>
      <c r="Q142" s="33"/>
      <c r="R142" s="33"/>
      <c r="S142" s="33"/>
      <c r="T142" s="13">
        <f t="shared" si="16"/>
        <v>0</v>
      </c>
      <c r="U142" s="13">
        <f t="shared" si="16"/>
        <v>0</v>
      </c>
      <c r="V142" s="14"/>
      <c r="W142" s="14"/>
      <c r="X142" s="14"/>
      <c r="Y142" s="14"/>
      <c r="Z142" s="14"/>
      <c r="AA142" s="14"/>
      <c r="AB142" s="32">
        <f t="shared" si="17"/>
        <v>0</v>
      </c>
      <c r="AC142" s="32">
        <f t="shared" si="17"/>
        <v>0</v>
      </c>
    </row>
    <row r="143" spans="1:29" x14ac:dyDescent="0.2">
      <c r="A143" s="10">
        <f t="shared" si="18"/>
        <v>19</v>
      </c>
      <c r="B143" s="11" t="s">
        <v>38</v>
      </c>
      <c r="C143" s="12" t="s">
        <v>20</v>
      </c>
      <c r="D143" s="31"/>
      <c r="E143" s="31"/>
      <c r="F143" s="14">
        <v>908.31700000000001</v>
      </c>
      <c r="G143" s="14"/>
      <c r="H143" s="14">
        <v>1084.674</v>
      </c>
      <c r="I143" s="14"/>
      <c r="J143" s="14">
        <v>1355.3140000000001</v>
      </c>
      <c r="K143" s="14">
        <v>7.6999999999999999E-2</v>
      </c>
      <c r="L143" s="32">
        <f t="shared" si="19"/>
        <v>3348.3050000000003</v>
      </c>
      <c r="M143" s="32">
        <f t="shared" si="19"/>
        <v>7.6999999999999999E-2</v>
      </c>
      <c r="N143" s="33"/>
      <c r="O143" s="33"/>
      <c r="P143" s="33"/>
      <c r="Q143" s="33"/>
      <c r="R143" s="33"/>
      <c r="S143" s="33"/>
      <c r="T143" s="13">
        <f t="shared" si="16"/>
        <v>0</v>
      </c>
      <c r="U143" s="13">
        <f t="shared" si="16"/>
        <v>0</v>
      </c>
      <c r="V143" s="14"/>
      <c r="W143" s="14"/>
      <c r="X143" s="14"/>
      <c r="Y143" s="14"/>
      <c r="Z143" s="14"/>
      <c r="AA143" s="14"/>
      <c r="AB143" s="32">
        <f t="shared" si="17"/>
        <v>0</v>
      </c>
      <c r="AC143" s="32">
        <f t="shared" si="17"/>
        <v>0</v>
      </c>
    </row>
    <row r="144" spans="1:29" x14ac:dyDescent="0.2">
      <c r="A144" s="10">
        <f t="shared" si="18"/>
        <v>20</v>
      </c>
      <c r="B144" s="11" t="s">
        <v>39</v>
      </c>
      <c r="C144" s="12" t="s">
        <v>20</v>
      </c>
      <c r="D144" s="31"/>
      <c r="E144" s="31"/>
      <c r="F144" s="14">
        <v>11.436</v>
      </c>
      <c r="G144" s="14">
        <v>0.36299999999999999</v>
      </c>
      <c r="H144" s="14">
        <v>13.132</v>
      </c>
      <c r="I144" s="14"/>
      <c r="J144" s="14">
        <v>11.33</v>
      </c>
      <c r="K144" s="14">
        <v>0.38100000000000001</v>
      </c>
      <c r="L144" s="32">
        <f t="shared" si="19"/>
        <v>35.897999999999996</v>
      </c>
      <c r="M144" s="32">
        <f t="shared" si="19"/>
        <v>0.74399999999999999</v>
      </c>
      <c r="N144" s="33"/>
      <c r="O144" s="33"/>
      <c r="P144" s="33"/>
      <c r="Q144" s="33"/>
      <c r="R144" s="33"/>
      <c r="S144" s="33"/>
      <c r="T144" s="13">
        <f t="shared" si="16"/>
        <v>0</v>
      </c>
      <c r="U144" s="13">
        <f t="shared" si="16"/>
        <v>0</v>
      </c>
      <c r="V144" s="14"/>
      <c r="W144" s="14"/>
      <c r="X144" s="14"/>
      <c r="Y144" s="14"/>
      <c r="Z144" s="14"/>
      <c r="AA144" s="14"/>
      <c r="AB144" s="32">
        <f t="shared" si="17"/>
        <v>0</v>
      </c>
      <c r="AC144" s="32">
        <f t="shared" si="17"/>
        <v>0</v>
      </c>
    </row>
    <row r="145" spans="1:29" x14ac:dyDescent="0.2">
      <c r="A145" s="10">
        <f t="shared" si="18"/>
        <v>21</v>
      </c>
      <c r="B145" s="11" t="s">
        <v>40</v>
      </c>
      <c r="C145" s="12" t="s">
        <v>20</v>
      </c>
      <c r="D145" s="31"/>
      <c r="E145" s="31"/>
      <c r="F145" s="14">
        <v>6.298</v>
      </c>
      <c r="G145" s="14"/>
      <c r="H145" s="14">
        <v>5.92</v>
      </c>
      <c r="I145" s="14"/>
      <c r="J145" s="14">
        <v>5.1769999999999996</v>
      </c>
      <c r="K145" s="14"/>
      <c r="L145" s="32">
        <f t="shared" si="19"/>
        <v>17.395</v>
      </c>
      <c r="M145" s="32">
        <f t="shared" si="19"/>
        <v>0</v>
      </c>
      <c r="N145" s="33"/>
      <c r="O145" s="33"/>
      <c r="P145" s="33"/>
      <c r="Q145" s="33"/>
      <c r="R145" s="33"/>
      <c r="S145" s="33"/>
      <c r="T145" s="13">
        <f t="shared" si="16"/>
        <v>0</v>
      </c>
      <c r="U145" s="13">
        <f t="shared" si="16"/>
        <v>0</v>
      </c>
      <c r="V145" s="14"/>
      <c r="W145" s="14"/>
      <c r="X145" s="14"/>
      <c r="Y145" s="14"/>
      <c r="Z145" s="14"/>
      <c r="AA145" s="14"/>
      <c r="AB145" s="32">
        <f t="shared" si="17"/>
        <v>0</v>
      </c>
      <c r="AC145" s="32">
        <f t="shared" si="17"/>
        <v>0</v>
      </c>
    </row>
    <row r="146" spans="1:29" x14ac:dyDescent="0.2">
      <c r="A146" s="10">
        <f t="shared" si="18"/>
        <v>22</v>
      </c>
      <c r="B146" s="11" t="s">
        <v>41</v>
      </c>
      <c r="C146" s="12" t="s">
        <v>20</v>
      </c>
      <c r="D146" s="31"/>
      <c r="E146" s="31"/>
      <c r="F146" s="14">
        <v>158.499</v>
      </c>
      <c r="G146" s="14"/>
      <c r="H146" s="14">
        <v>790.99</v>
      </c>
      <c r="I146" s="14"/>
      <c r="J146" s="14">
        <v>830.279</v>
      </c>
      <c r="K146" s="14"/>
      <c r="L146" s="32">
        <f t="shared" si="19"/>
        <v>1779.768</v>
      </c>
      <c r="M146" s="32">
        <f t="shared" si="19"/>
        <v>0</v>
      </c>
      <c r="N146" s="33"/>
      <c r="O146" s="33"/>
      <c r="P146" s="33"/>
      <c r="Q146" s="33"/>
      <c r="R146" s="33"/>
      <c r="S146" s="33"/>
      <c r="T146" s="13">
        <f t="shared" si="16"/>
        <v>0</v>
      </c>
      <c r="U146" s="13">
        <f t="shared" si="16"/>
        <v>0</v>
      </c>
      <c r="V146" s="14"/>
      <c r="W146" s="14"/>
      <c r="X146" s="14"/>
      <c r="Y146" s="14"/>
      <c r="Z146" s="14"/>
      <c r="AA146" s="14"/>
      <c r="AB146" s="32">
        <f t="shared" si="17"/>
        <v>0</v>
      </c>
      <c r="AC146" s="32">
        <f t="shared" si="17"/>
        <v>0</v>
      </c>
    </row>
    <row r="147" spans="1:29" x14ac:dyDescent="0.2">
      <c r="A147" s="10">
        <f t="shared" si="18"/>
        <v>23</v>
      </c>
      <c r="B147" s="11" t="s">
        <v>42</v>
      </c>
      <c r="C147" s="12" t="s">
        <v>20</v>
      </c>
      <c r="D147" s="31"/>
      <c r="E147" s="31"/>
      <c r="F147" s="14">
        <v>6015.3990000000003</v>
      </c>
      <c r="G147" s="14"/>
      <c r="H147" s="14">
        <v>6164.4459999999999</v>
      </c>
      <c r="I147" s="14"/>
      <c r="J147" s="14">
        <v>6254.8230000000003</v>
      </c>
      <c r="K147" s="14"/>
      <c r="L147" s="32">
        <f t="shared" si="19"/>
        <v>18434.668000000001</v>
      </c>
      <c r="M147" s="32">
        <f t="shared" si="19"/>
        <v>0</v>
      </c>
      <c r="N147" s="33"/>
      <c r="O147" s="33"/>
      <c r="P147" s="33"/>
      <c r="Q147" s="33"/>
      <c r="R147" s="33"/>
      <c r="S147" s="33"/>
      <c r="T147" s="13">
        <f t="shared" si="16"/>
        <v>0</v>
      </c>
      <c r="U147" s="13">
        <f t="shared" si="16"/>
        <v>0</v>
      </c>
      <c r="V147" s="14"/>
      <c r="W147" s="14"/>
      <c r="X147" s="14"/>
      <c r="Y147" s="14"/>
      <c r="Z147" s="14"/>
      <c r="AA147" s="14"/>
      <c r="AB147" s="32">
        <f t="shared" si="17"/>
        <v>0</v>
      </c>
      <c r="AC147" s="32">
        <f t="shared" si="17"/>
        <v>0</v>
      </c>
    </row>
    <row r="148" spans="1:29" x14ac:dyDescent="0.2">
      <c r="A148" s="10">
        <f t="shared" si="18"/>
        <v>24</v>
      </c>
      <c r="B148" s="11" t="s">
        <v>43</v>
      </c>
      <c r="C148" s="12" t="s">
        <v>20</v>
      </c>
      <c r="D148" s="31"/>
      <c r="E148" s="31"/>
      <c r="F148" s="14">
        <v>23.837</v>
      </c>
      <c r="G148" s="14"/>
      <c r="H148" s="14">
        <v>26.02</v>
      </c>
      <c r="I148" s="14"/>
      <c r="J148" s="14">
        <v>28.129000000000001</v>
      </c>
      <c r="K148" s="14"/>
      <c r="L148" s="32">
        <f t="shared" si="19"/>
        <v>77.986000000000004</v>
      </c>
      <c r="M148" s="32">
        <f t="shared" si="19"/>
        <v>0</v>
      </c>
      <c r="N148" s="33"/>
      <c r="O148" s="33"/>
      <c r="P148" s="33"/>
      <c r="Q148" s="33"/>
      <c r="R148" s="33"/>
      <c r="S148" s="33"/>
      <c r="T148" s="13">
        <f t="shared" si="16"/>
        <v>0</v>
      </c>
      <c r="U148" s="13">
        <f t="shared" si="16"/>
        <v>0</v>
      </c>
      <c r="V148" s="14"/>
      <c r="W148" s="14"/>
      <c r="X148" s="14"/>
      <c r="Y148" s="14"/>
      <c r="Z148" s="14"/>
      <c r="AA148" s="14"/>
      <c r="AB148" s="32">
        <f t="shared" si="17"/>
        <v>0</v>
      </c>
      <c r="AC148" s="32">
        <f t="shared" si="17"/>
        <v>0</v>
      </c>
    </row>
    <row r="149" spans="1:29" x14ac:dyDescent="0.2">
      <c r="A149" s="10">
        <f t="shared" si="18"/>
        <v>25</v>
      </c>
      <c r="B149" s="11" t="s">
        <v>44</v>
      </c>
      <c r="C149" s="12" t="s">
        <v>20</v>
      </c>
      <c r="D149" s="31"/>
      <c r="E149" s="31"/>
      <c r="F149" s="14">
        <v>118.669</v>
      </c>
      <c r="G149" s="14"/>
      <c r="H149" s="14">
        <v>146.71700000000001</v>
      </c>
      <c r="I149" s="14"/>
      <c r="J149" s="14">
        <v>178.90299999999999</v>
      </c>
      <c r="K149" s="14"/>
      <c r="L149" s="32">
        <f t="shared" si="19"/>
        <v>444.28899999999999</v>
      </c>
      <c r="M149" s="32">
        <f t="shared" si="19"/>
        <v>0</v>
      </c>
      <c r="N149" s="33"/>
      <c r="O149" s="33"/>
      <c r="P149" s="33"/>
      <c r="Q149" s="33"/>
      <c r="R149" s="33"/>
      <c r="S149" s="33"/>
      <c r="T149" s="13">
        <f t="shared" si="16"/>
        <v>0</v>
      </c>
      <c r="U149" s="13">
        <f t="shared" si="16"/>
        <v>0</v>
      </c>
      <c r="V149" s="14"/>
      <c r="W149" s="14"/>
      <c r="X149" s="14"/>
      <c r="Y149" s="14"/>
      <c r="Z149" s="14"/>
      <c r="AA149" s="14"/>
      <c r="AB149" s="32">
        <f t="shared" si="17"/>
        <v>0</v>
      </c>
      <c r="AC149" s="32">
        <f t="shared" si="17"/>
        <v>0</v>
      </c>
    </row>
    <row r="150" spans="1:29" x14ac:dyDescent="0.2">
      <c r="A150" s="10">
        <f t="shared" si="18"/>
        <v>26</v>
      </c>
      <c r="B150" s="11" t="s">
        <v>45</v>
      </c>
      <c r="C150" s="12" t="s">
        <v>20</v>
      </c>
      <c r="D150" s="31"/>
      <c r="E150" s="31"/>
      <c r="F150" s="14">
        <v>4463.826</v>
      </c>
      <c r="G150" s="14">
        <v>25.169</v>
      </c>
      <c r="H150" s="14">
        <v>4384.6469999999999</v>
      </c>
      <c r="I150" s="14">
        <v>15.558999999999999</v>
      </c>
      <c r="J150" s="14">
        <v>4689.1229999999996</v>
      </c>
      <c r="K150" s="14">
        <v>15.618</v>
      </c>
      <c r="L150" s="32">
        <f t="shared" si="19"/>
        <v>13537.596</v>
      </c>
      <c r="M150" s="32">
        <f t="shared" si="19"/>
        <v>56.346000000000004</v>
      </c>
      <c r="N150" s="33"/>
      <c r="O150" s="33"/>
      <c r="P150" s="33"/>
      <c r="Q150" s="33"/>
      <c r="R150" s="33"/>
      <c r="S150" s="33"/>
      <c r="T150" s="13">
        <f t="shared" si="16"/>
        <v>0</v>
      </c>
      <c r="U150" s="13">
        <f t="shared" si="16"/>
        <v>0</v>
      </c>
      <c r="V150" s="14"/>
      <c r="W150" s="14"/>
      <c r="X150" s="14"/>
      <c r="Y150" s="14"/>
      <c r="Z150" s="14"/>
      <c r="AA150" s="14"/>
      <c r="AB150" s="32">
        <f t="shared" si="17"/>
        <v>0</v>
      </c>
      <c r="AC150" s="32">
        <f t="shared" si="17"/>
        <v>0</v>
      </c>
    </row>
    <row r="151" spans="1:29" x14ac:dyDescent="0.2">
      <c r="A151" s="10">
        <f t="shared" si="18"/>
        <v>27</v>
      </c>
      <c r="B151" s="11" t="s">
        <v>46</v>
      </c>
      <c r="C151" s="12" t="s">
        <v>20</v>
      </c>
      <c r="D151" s="31"/>
      <c r="E151" s="31"/>
      <c r="F151" s="14">
        <v>466.55500000000001</v>
      </c>
      <c r="G151" s="14"/>
      <c r="H151" s="14">
        <v>534.48199999999997</v>
      </c>
      <c r="I151" s="14"/>
      <c r="J151" s="14">
        <v>601.33100000000002</v>
      </c>
      <c r="K151" s="14"/>
      <c r="L151" s="32">
        <f t="shared" si="19"/>
        <v>1602.3679999999999</v>
      </c>
      <c r="M151" s="32">
        <f t="shared" si="19"/>
        <v>0</v>
      </c>
      <c r="N151" s="33"/>
      <c r="O151" s="33"/>
      <c r="P151" s="33"/>
      <c r="Q151" s="33"/>
      <c r="R151" s="33"/>
      <c r="S151" s="33"/>
      <c r="T151" s="13">
        <f t="shared" si="16"/>
        <v>0</v>
      </c>
      <c r="U151" s="13">
        <f t="shared" si="16"/>
        <v>0</v>
      </c>
      <c r="V151" s="14"/>
      <c r="W151" s="14"/>
      <c r="X151" s="14"/>
      <c r="Y151" s="14"/>
      <c r="Z151" s="14"/>
      <c r="AA151" s="14"/>
      <c r="AB151" s="32">
        <f t="shared" si="17"/>
        <v>0</v>
      </c>
      <c r="AC151" s="32">
        <f t="shared" si="17"/>
        <v>0</v>
      </c>
    </row>
    <row r="152" spans="1:29" x14ac:dyDescent="0.2">
      <c r="A152" s="10">
        <f t="shared" si="18"/>
        <v>28</v>
      </c>
      <c r="B152" s="11" t="s">
        <v>47</v>
      </c>
      <c r="C152" s="12" t="s">
        <v>20</v>
      </c>
      <c r="D152" s="31"/>
      <c r="E152" s="31"/>
      <c r="F152" s="14">
        <v>8.7119999999999997</v>
      </c>
      <c r="G152" s="14"/>
      <c r="H152" s="14">
        <v>8.8719999999999999</v>
      </c>
      <c r="I152" s="14"/>
      <c r="J152" s="14">
        <v>10.667</v>
      </c>
      <c r="K152" s="14"/>
      <c r="L152" s="32">
        <f t="shared" si="19"/>
        <v>28.250999999999998</v>
      </c>
      <c r="M152" s="32">
        <f t="shared" si="19"/>
        <v>0</v>
      </c>
      <c r="N152" s="33"/>
      <c r="O152" s="33"/>
      <c r="P152" s="33"/>
      <c r="Q152" s="33"/>
      <c r="R152" s="33"/>
      <c r="S152" s="33"/>
      <c r="T152" s="13">
        <f t="shared" si="16"/>
        <v>0</v>
      </c>
      <c r="U152" s="13">
        <f t="shared" si="16"/>
        <v>0</v>
      </c>
      <c r="V152" s="14"/>
      <c r="W152" s="14"/>
      <c r="X152" s="14"/>
      <c r="Y152" s="14"/>
      <c r="Z152" s="14"/>
      <c r="AA152" s="14"/>
      <c r="AB152" s="32">
        <f t="shared" si="17"/>
        <v>0</v>
      </c>
      <c r="AC152" s="32">
        <f t="shared" si="17"/>
        <v>0</v>
      </c>
    </row>
    <row r="153" spans="1:29" x14ac:dyDescent="0.2">
      <c r="A153" s="10">
        <f t="shared" si="18"/>
        <v>29</v>
      </c>
      <c r="B153" s="11" t="s">
        <v>48</v>
      </c>
      <c r="C153" s="12" t="s">
        <v>20</v>
      </c>
      <c r="D153" s="31"/>
      <c r="E153" s="31"/>
      <c r="F153" s="14">
        <v>96.599000000000004</v>
      </c>
      <c r="G153" s="14"/>
      <c r="H153" s="14">
        <v>110.679</v>
      </c>
      <c r="I153" s="14"/>
      <c r="J153" s="14">
        <v>138.27000000000001</v>
      </c>
      <c r="K153" s="14"/>
      <c r="L153" s="32">
        <f t="shared" si="19"/>
        <v>345.548</v>
      </c>
      <c r="M153" s="32">
        <f t="shared" si="19"/>
        <v>0</v>
      </c>
      <c r="N153" s="33"/>
      <c r="O153" s="33"/>
      <c r="P153" s="33"/>
      <c r="Q153" s="33"/>
      <c r="R153" s="33"/>
      <c r="S153" s="33"/>
      <c r="T153" s="13">
        <f t="shared" si="16"/>
        <v>0</v>
      </c>
      <c r="U153" s="13">
        <f t="shared" si="16"/>
        <v>0</v>
      </c>
      <c r="V153" s="14"/>
      <c r="W153" s="14"/>
      <c r="X153" s="14"/>
      <c r="Y153" s="14"/>
      <c r="Z153" s="14"/>
      <c r="AA153" s="14"/>
      <c r="AB153" s="32">
        <f t="shared" si="17"/>
        <v>0</v>
      </c>
      <c r="AC153" s="32">
        <f t="shared" si="17"/>
        <v>0</v>
      </c>
    </row>
    <row r="154" spans="1:29" x14ac:dyDescent="0.2">
      <c r="A154" s="10">
        <f t="shared" si="18"/>
        <v>30</v>
      </c>
      <c r="B154" s="11" t="s">
        <v>49</v>
      </c>
      <c r="C154" s="12" t="s">
        <v>20</v>
      </c>
      <c r="D154" s="31"/>
      <c r="E154" s="31"/>
      <c r="F154" s="14">
        <v>11.18</v>
      </c>
      <c r="G154" s="14">
        <v>7.0000000000000001E-3</v>
      </c>
      <c r="H154" s="14">
        <v>12.523</v>
      </c>
      <c r="I154" s="14"/>
      <c r="J154" s="14">
        <v>15.789</v>
      </c>
      <c r="K154" s="14"/>
      <c r="L154" s="32">
        <f t="shared" si="19"/>
        <v>39.491999999999997</v>
      </c>
      <c r="M154" s="32">
        <f t="shared" si="19"/>
        <v>7.0000000000000001E-3</v>
      </c>
      <c r="N154" s="33"/>
      <c r="O154" s="33"/>
      <c r="P154" s="33"/>
      <c r="Q154" s="33"/>
      <c r="R154" s="33"/>
      <c r="S154" s="33"/>
      <c r="T154" s="13">
        <f t="shared" si="16"/>
        <v>0</v>
      </c>
      <c r="U154" s="13">
        <f t="shared" si="16"/>
        <v>0</v>
      </c>
      <c r="V154" s="14"/>
      <c r="W154" s="14"/>
      <c r="X154" s="14"/>
      <c r="Y154" s="14"/>
      <c r="Z154" s="14"/>
      <c r="AA154" s="14"/>
      <c r="AB154" s="32">
        <f t="shared" si="17"/>
        <v>0</v>
      </c>
      <c r="AC154" s="32">
        <f t="shared" si="17"/>
        <v>0</v>
      </c>
    </row>
    <row r="155" spans="1:29" s="7" customFormat="1" ht="38.25" x14ac:dyDescent="0.2">
      <c r="A155" s="10"/>
      <c r="B155" s="16" t="s">
        <v>84</v>
      </c>
      <c r="C155" s="12" t="s">
        <v>20</v>
      </c>
      <c r="D155" s="31"/>
      <c r="E155" s="31"/>
      <c r="F155" s="14">
        <v>10671.075000000001</v>
      </c>
      <c r="G155" s="14"/>
      <c r="H155" s="14">
        <v>10326.466999999999</v>
      </c>
      <c r="I155" s="14"/>
      <c r="J155" s="14">
        <v>10853.699000000001</v>
      </c>
      <c r="K155" s="14"/>
      <c r="L155" s="32">
        <f t="shared" si="19"/>
        <v>31851.241000000002</v>
      </c>
      <c r="M155" s="32">
        <f t="shared" si="19"/>
        <v>0</v>
      </c>
      <c r="N155" s="33"/>
      <c r="O155" s="33"/>
      <c r="P155" s="33"/>
      <c r="Q155" s="33"/>
      <c r="R155" s="33"/>
      <c r="S155" s="33"/>
      <c r="T155" s="13">
        <f t="shared" si="16"/>
        <v>0</v>
      </c>
      <c r="U155" s="13">
        <f t="shared" si="16"/>
        <v>0</v>
      </c>
      <c r="V155" s="14"/>
      <c r="W155" s="14"/>
      <c r="X155" s="14"/>
      <c r="Y155" s="14"/>
      <c r="Z155" s="14"/>
      <c r="AA155" s="14"/>
      <c r="AB155" s="32">
        <f>V155+X155+Z155</f>
        <v>0</v>
      </c>
      <c r="AC155" s="32">
        <f>W155+Y155+AA155</f>
        <v>0</v>
      </c>
    </row>
    <row r="156" spans="1:29" x14ac:dyDescent="0.2">
      <c r="A156" s="62" t="s">
        <v>50</v>
      </c>
      <c r="B156" s="62"/>
      <c r="C156" s="12" t="s">
        <v>20</v>
      </c>
      <c r="D156" s="34">
        <f>SUM(D125:D155)</f>
        <v>0</v>
      </c>
      <c r="E156" s="34">
        <f>SUM(E125:E155)</f>
        <v>0</v>
      </c>
      <c r="F156" s="34">
        <f>SUM(F125:F155)</f>
        <v>77769.465000000011</v>
      </c>
      <c r="G156" s="18">
        <f t="shared" ref="G156:AC156" si="20">SUM(G125:G155)</f>
        <v>183.22100000000003</v>
      </c>
      <c r="H156" s="34">
        <f t="shared" si="20"/>
        <v>80953.931000000026</v>
      </c>
      <c r="I156" s="18">
        <f t="shared" si="20"/>
        <v>152.21600000000001</v>
      </c>
      <c r="J156" s="34">
        <f t="shared" si="20"/>
        <v>88080.131000000052</v>
      </c>
      <c r="K156" s="18">
        <f t="shared" si="20"/>
        <v>149.70100000000002</v>
      </c>
      <c r="L156" s="34">
        <f t="shared" si="20"/>
        <v>246803.52699999994</v>
      </c>
      <c r="M156" s="18">
        <f t="shared" si="20"/>
        <v>485.13800000000009</v>
      </c>
      <c r="N156" s="34">
        <f t="shared" si="20"/>
        <v>135.756</v>
      </c>
      <c r="O156" s="18">
        <f t="shared" si="20"/>
        <v>0</v>
      </c>
      <c r="P156" s="34">
        <f t="shared" si="20"/>
        <v>176.00399999999999</v>
      </c>
      <c r="Q156" s="18">
        <f t="shared" si="20"/>
        <v>0</v>
      </c>
      <c r="R156" s="34">
        <f t="shared" si="20"/>
        <v>209.54400000000001</v>
      </c>
      <c r="S156" s="18">
        <f t="shared" si="20"/>
        <v>0</v>
      </c>
      <c r="T156" s="34">
        <f t="shared" si="20"/>
        <v>521.30399999999997</v>
      </c>
      <c r="U156" s="18">
        <f t="shared" si="20"/>
        <v>0</v>
      </c>
      <c r="V156" s="34">
        <f t="shared" si="20"/>
        <v>0</v>
      </c>
      <c r="W156" s="18">
        <f t="shared" si="20"/>
        <v>0</v>
      </c>
      <c r="X156" s="34">
        <f t="shared" si="20"/>
        <v>0</v>
      </c>
      <c r="Y156" s="18">
        <f t="shared" si="20"/>
        <v>0</v>
      </c>
      <c r="Z156" s="34">
        <f t="shared" si="20"/>
        <v>0</v>
      </c>
      <c r="AA156" s="18">
        <f t="shared" si="20"/>
        <v>0</v>
      </c>
      <c r="AB156" s="34">
        <f t="shared" si="20"/>
        <v>0</v>
      </c>
      <c r="AC156" s="18">
        <f t="shared" si="20"/>
        <v>0</v>
      </c>
    </row>
    <row r="158" spans="1:29" x14ac:dyDescent="0.2">
      <c r="B158" s="37"/>
      <c r="C158" s="37"/>
    </row>
    <row r="159" spans="1:29" x14ac:dyDescent="0.2">
      <c r="B159" s="37"/>
      <c r="C159" s="37"/>
    </row>
    <row r="160" spans="1:29" ht="76.5" x14ac:dyDescent="0.2">
      <c r="B160" s="38" t="s">
        <v>91</v>
      </c>
      <c r="C160" s="39" t="s">
        <v>20</v>
      </c>
    </row>
  </sheetData>
  <mergeCells count="106">
    <mergeCell ref="X84:Y84"/>
    <mergeCell ref="Z84:AA84"/>
    <mergeCell ref="AB123:AC123"/>
    <mergeCell ref="A156:B156"/>
    <mergeCell ref="P123:Q123"/>
    <mergeCell ref="R123:S123"/>
    <mergeCell ref="T123:U123"/>
    <mergeCell ref="V123:W123"/>
    <mergeCell ref="X123:Y123"/>
    <mergeCell ref="Z123:AA123"/>
    <mergeCell ref="N122:Q122"/>
    <mergeCell ref="R122:U122"/>
    <mergeCell ref="V122:Y122"/>
    <mergeCell ref="Z122:AC122"/>
    <mergeCell ref="D123:E123"/>
    <mergeCell ref="F123:G123"/>
    <mergeCell ref="H123:I123"/>
    <mergeCell ref="J123:K123"/>
    <mergeCell ref="L123:M123"/>
    <mergeCell ref="N123:O123"/>
    <mergeCell ref="A117:B117"/>
    <mergeCell ref="A120:M120"/>
    <mergeCell ref="V120:AC120"/>
    <mergeCell ref="A122:A124"/>
    <mergeCell ref="B122:B124"/>
    <mergeCell ref="C122:C124"/>
    <mergeCell ref="D122:E122"/>
    <mergeCell ref="F122:I122"/>
    <mergeCell ref="J122:M122"/>
    <mergeCell ref="A78:B78"/>
    <mergeCell ref="A81:M81"/>
    <mergeCell ref="V81:AC81"/>
    <mergeCell ref="A83:A85"/>
    <mergeCell ref="B83:B85"/>
    <mergeCell ref="C83:C85"/>
    <mergeCell ref="D83:E83"/>
    <mergeCell ref="F83:I83"/>
    <mergeCell ref="J83:M83"/>
    <mergeCell ref="N83:Q83"/>
    <mergeCell ref="R83:U83"/>
    <mergeCell ref="V83:Y83"/>
    <mergeCell ref="Z83:AC83"/>
    <mergeCell ref="D84:E84"/>
    <mergeCell ref="F84:G84"/>
    <mergeCell ref="H84:I84"/>
    <mergeCell ref="J84:K84"/>
    <mergeCell ref="L84:M84"/>
    <mergeCell ref="N84:O84"/>
    <mergeCell ref="AB84:AC84"/>
    <mergeCell ref="P84:Q84"/>
    <mergeCell ref="R84:S84"/>
    <mergeCell ref="T84:U84"/>
    <mergeCell ref="V84:W84"/>
    <mergeCell ref="V6:W6"/>
    <mergeCell ref="X6:Y6"/>
    <mergeCell ref="Z6:AA6"/>
    <mergeCell ref="N44:Q44"/>
    <mergeCell ref="R44:U44"/>
    <mergeCell ref="V44:Y44"/>
    <mergeCell ref="Z44:AC44"/>
    <mergeCell ref="D45:E45"/>
    <mergeCell ref="F45:G45"/>
    <mergeCell ref="H45:I45"/>
    <mergeCell ref="J45:K45"/>
    <mergeCell ref="L45:M45"/>
    <mergeCell ref="N45:O45"/>
    <mergeCell ref="AB45:AC45"/>
    <mergeCell ref="P45:Q45"/>
    <mergeCell ref="R45:S45"/>
    <mergeCell ref="T45:U45"/>
    <mergeCell ref="V45:W45"/>
    <mergeCell ref="X45:Y45"/>
    <mergeCell ref="Z45:AA45"/>
    <mergeCell ref="A39:B39"/>
    <mergeCell ref="A42:M42"/>
    <mergeCell ref="V42:AC42"/>
    <mergeCell ref="A44:A46"/>
    <mergeCell ref="B44:B46"/>
    <mergeCell ref="C44:C46"/>
    <mergeCell ref="D44:E44"/>
    <mergeCell ref="F44:I44"/>
    <mergeCell ref="J44:M44"/>
    <mergeCell ref="H1:L1"/>
    <mergeCell ref="A3:M3"/>
    <mergeCell ref="N3:U3"/>
    <mergeCell ref="V3:AC3"/>
    <mergeCell ref="A5:A7"/>
    <mergeCell ref="B5:B7"/>
    <mergeCell ref="C5:C7"/>
    <mergeCell ref="D5:E5"/>
    <mergeCell ref="F5:I5"/>
    <mergeCell ref="J5:M5"/>
    <mergeCell ref="N5:Q5"/>
    <mergeCell ref="R5:U5"/>
    <mergeCell ref="V5:Y5"/>
    <mergeCell ref="Z5:AC5"/>
    <mergeCell ref="D6:E6"/>
    <mergeCell ref="F6:G6"/>
    <mergeCell ref="H6:I6"/>
    <mergeCell ref="J6:K6"/>
    <mergeCell ref="L6:M6"/>
    <mergeCell ref="N6:O6"/>
    <mergeCell ref="AB6:AC6"/>
    <mergeCell ref="P6:Q6"/>
    <mergeCell ref="R6:S6"/>
    <mergeCell ref="T6:U6"/>
  </mergeCells>
  <conditionalFormatting sqref="D8:K38 D47:K77 D86:E116 D125:E155">
    <cfRule type="cellIs" dxfId="47" priority="12" stopIfTrue="1" operator="lessThan">
      <formula>0</formula>
    </cfRule>
  </conditionalFormatting>
  <conditionalFormatting sqref="V47:AA77">
    <cfRule type="cellIs" dxfId="46" priority="11" stopIfTrue="1" operator="lessThan">
      <formula>0</formula>
    </cfRule>
  </conditionalFormatting>
  <conditionalFormatting sqref="V8:AA38">
    <cfRule type="cellIs" dxfId="45" priority="10" stopIfTrue="1" operator="lessThan">
      <formula>0</formula>
    </cfRule>
  </conditionalFormatting>
  <conditionalFormatting sqref="V86:AA116">
    <cfRule type="cellIs" dxfId="44" priority="9" stopIfTrue="1" operator="lessThan">
      <formula>0</formula>
    </cfRule>
  </conditionalFormatting>
  <conditionalFormatting sqref="V125:AA155">
    <cfRule type="cellIs" dxfId="43" priority="8" stopIfTrue="1" operator="lessThan">
      <formula>0</formula>
    </cfRule>
  </conditionalFormatting>
  <conditionalFormatting sqref="F86:K116">
    <cfRule type="cellIs" dxfId="42" priority="7" stopIfTrue="1" operator="lessThan">
      <formula>0</formula>
    </cfRule>
  </conditionalFormatting>
  <conditionalFormatting sqref="F125:K155">
    <cfRule type="cellIs" dxfId="41" priority="6" stopIfTrue="1" operator="lessThan">
      <formula>0</formula>
    </cfRule>
  </conditionalFormatting>
  <conditionalFormatting sqref="N8:U37">
    <cfRule type="cellIs" dxfId="40" priority="5" stopIfTrue="1" operator="lessThan">
      <formula>0</formula>
    </cfRule>
  </conditionalFormatting>
  <conditionalFormatting sqref="T38:U38">
    <cfRule type="cellIs" dxfId="39" priority="4" stopIfTrue="1" operator="lessThan">
      <formula>0</formula>
    </cfRule>
  </conditionalFormatting>
  <conditionalFormatting sqref="T47:U77">
    <cfRule type="cellIs" dxfId="38" priority="3" stopIfTrue="1" operator="lessThan">
      <formula>0</formula>
    </cfRule>
  </conditionalFormatting>
  <conditionalFormatting sqref="T86:U116">
    <cfRule type="cellIs" dxfId="37" priority="2" stopIfTrue="1" operator="lessThan">
      <formula>0</formula>
    </cfRule>
  </conditionalFormatting>
  <conditionalFormatting sqref="T125:U15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M146"/>
  <sheetViews>
    <sheetView zoomScale="85" zoomScaleNormal="85" workbookViewId="0">
      <pane xSplit="3" ySplit="3" topLeftCell="F43" activePane="bottomRight" state="frozen"/>
      <selection pane="topRight" activeCell="R1" sqref="R1"/>
      <selection pane="bottomLeft" activeCell="A4" sqref="A4"/>
      <selection pane="bottomRight" activeCell="F113" sqref="F113:M146"/>
    </sheetView>
  </sheetViews>
  <sheetFormatPr defaultRowHeight="12.75" x14ac:dyDescent="0.2"/>
  <cols>
    <col min="1" max="1" width="5.42578125" style="3" customWidth="1"/>
    <col min="2" max="2" width="36.7109375" style="3" customWidth="1"/>
    <col min="3" max="3" width="9.140625" style="3"/>
    <col min="4" max="5" width="12.5703125" style="3" hidden="1" customWidth="1"/>
    <col min="6" max="11" width="12.5703125" style="6" customWidth="1"/>
    <col min="12" max="13" width="12.5703125" style="3" customWidth="1"/>
    <col min="14" max="16384" width="9.140625" style="3"/>
  </cols>
  <sheetData>
    <row r="1" spans="1:13" ht="12.75" customHeight="1" x14ac:dyDescent="0.2">
      <c r="A1" s="1"/>
      <c r="B1" s="1"/>
      <c r="C1" s="1"/>
      <c r="D1" s="1"/>
      <c r="E1" s="1"/>
      <c r="F1" s="2"/>
      <c r="G1" s="2"/>
      <c r="H1" s="49" t="s">
        <v>0</v>
      </c>
      <c r="I1" s="49"/>
      <c r="J1" s="49"/>
      <c r="K1" s="49"/>
      <c r="L1" s="49"/>
    </row>
    <row r="2" spans="1:13" x14ac:dyDescent="0.2">
      <c r="A2" s="1"/>
      <c r="B2" s="30"/>
      <c r="C2" s="1"/>
      <c r="D2" s="1"/>
      <c r="E2" s="1"/>
      <c r="F2" s="2"/>
      <c r="G2" s="2"/>
      <c r="H2" s="5"/>
      <c r="I2" s="5"/>
      <c r="J2" s="5"/>
      <c r="K2" s="5"/>
      <c r="L2" s="5"/>
    </row>
    <row r="3" spans="1:13" ht="12.75" customHeight="1" x14ac:dyDescent="0.2">
      <c r="A3" s="51" t="s">
        <v>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2">
      <c r="B4" s="30" t="s">
        <v>82</v>
      </c>
    </row>
    <row r="5" spans="1:13" ht="12.75" customHeight="1" x14ac:dyDescent="0.2">
      <c r="A5" s="63" t="s">
        <v>5</v>
      </c>
      <c r="B5" s="63" t="s">
        <v>6</v>
      </c>
      <c r="C5" s="63" t="s">
        <v>7</v>
      </c>
      <c r="D5" s="53" t="s">
        <v>8</v>
      </c>
      <c r="E5" s="54"/>
      <c r="F5" s="70" t="s">
        <v>77</v>
      </c>
      <c r="G5" s="71"/>
      <c r="H5" s="71"/>
      <c r="I5" s="71"/>
      <c r="J5" s="72" t="s">
        <v>78</v>
      </c>
      <c r="K5" s="72"/>
      <c r="L5" s="72"/>
      <c r="M5" s="73"/>
    </row>
    <row r="6" spans="1:13" s="7" customFormat="1" x14ac:dyDescent="0.2">
      <c r="A6" s="64"/>
      <c r="B6" s="64"/>
      <c r="C6" s="64"/>
      <c r="D6" s="53" t="s">
        <v>12</v>
      </c>
      <c r="E6" s="54"/>
      <c r="F6" s="60" t="s">
        <v>13</v>
      </c>
      <c r="G6" s="60"/>
      <c r="H6" s="60" t="s">
        <v>14</v>
      </c>
      <c r="I6" s="60"/>
      <c r="J6" s="60" t="s">
        <v>15</v>
      </c>
      <c r="K6" s="60"/>
      <c r="L6" s="75" t="s">
        <v>16</v>
      </c>
      <c r="M6" s="75"/>
    </row>
    <row r="7" spans="1:13" s="9" customFormat="1" ht="144" customHeight="1" x14ac:dyDescent="0.2">
      <c r="A7" s="65"/>
      <c r="B7" s="65"/>
      <c r="C7" s="65"/>
      <c r="D7" s="8" t="s">
        <v>17</v>
      </c>
      <c r="E7" s="8" t="s">
        <v>18</v>
      </c>
      <c r="F7" s="8" t="s">
        <v>17</v>
      </c>
      <c r="G7" s="8" t="s">
        <v>18</v>
      </c>
      <c r="H7" s="8" t="s">
        <v>17</v>
      </c>
      <c r="I7" s="8" t="s">
        <v>18</v>
      </c>
      <c r="J7" s="8" t="s">
        <v>17</v>
      </c>
      <c r="K7" s="8" t="s">
        <v>18</v>
      </c>
      <c r="L7" s="40" t="s">
        <v>17</v>
      </c>
      <c r="M7" s="40" t="s">
        <v>18</v>
      </c>
    </row>
    <row r="8" spans="1:13" s="7" customFormat="1" x14ac:dyDescent="0.2">
      <c r="A8" s="10">
        <v>1</v>
      </c>
      <c r="B8" s="11" t="s">
        <v>19</v>
      </c>
      <c r="C8" s="12" t="s">
        <v>20</v>
      </c>
      <c r="D8" s="41"/>
      <c r="E8" s="41"/>
      <c r="F8" s="24"/>
      <c r="G8" s="24"/>
      <c r="H8" s="24"/>
      <c r="I8" s="24"/>
      <c r="J8" s="24"/>
      <c r="K8" s="24"/>
      <c r="L8" s="42"/>
      <c r="M8" s="43"/>
    </row>
    <row r="9" spans="1:13" s="7" customFormat="1" x14ac:dyDescent="0.2">
      <c r="A9" s="10">
        <f t="shared" ref="A9:A37" si="0">A8+1</f>
        <v>2</v>
      </c>
      <c r="B9" s="11" t="s">
        <v>21</v>
      </c>
      <c r="C9" s="12" t="s">
        <v>20</v>
      </c>
      <c r="D9" s="41"/>
      <c r="E9" s="41"/>
      <c r="F9" s="24"/>
      <c r="G9" s="24"/>
      <c r="H9" s="24"/>
      <c r="I9" s="24"/>
      <c r="J9" s="24"/>
      <c r="K9" s="24"/>
      <c r="L9" s="42"/>
      <c r="M9" s="43"/>
    </row>
    <row r="10" spans="1:13" s="7" customFormat="1" x14ac:dyDescent="0.2">
      <c r="A10" s="10">
        <f t="shared" si="0"/>
        <v>3</v>
      </c>
      <c r="B10" s="11" t="s">
        <v>22</v>
      </c>
      <c r="C10" s="12" t="s">
        <v>20</v>
      </c>
      <c r="D10" s="41"/>
      <c r="E10" s="41"/>
      <c r="F10" s="24"/>
      <c r="G10" s="24"/>
      <c r="H10" s="24"/>
      <c r="I10" s="24"/>
      <c r="J10" s="24"/>
      <c r="K10" s="24"/>
      <c r="L10" s="42"/>
      <c r="M10" s="43"/>
    </row>
    <row r="11" spans="1:13" s="7" customFormat="1" x14ac:dyDescent="0.2">
      <c r="A11" s="10">
        <f t="shared" si="0"/>
        <v>4</v>
      </c>
      <c r="B11" s="11" t="s">
        <v>23</v>
      </c>
      <c r="C11" s="12" t="s">
        <v>20</v>
      </c>
      <c r="D11" s="41"/>
      <c r="E11" s="41"/>
      <c r="F11" s="24"/>
      <c r="G11" s="24"/>
      <c r="H11" s="24"/>
      <c r="I11" s="24"/>
      <c r="J11" s="24"/>
      <c r="K11" s="24"/>
      <c r="L11" s="42"/>
      <c r="M11" s="43"/>
    </row>
    <row r="12" spans="1:13" s="7" customFormat="1" x14ac:dyDescent="0.2">
      <c r="A12" s="10">
        <f t="shared" si="0"/>
        <v>5</v>
      </c>
      <c r="B12" s="16" t="s">
        <v>24</v>
      </c>
      <c r="C12" s="12" t="s">
        <v>20</v>
      </c>
      <c r="D12" s="41"/>
      <c r="E12" s="41"/>
      <c r="F12" s="24"/>
      <c r="G12" s="24"/>
      <c r="H12" s="24"/>
      <c r="I12" s="24"/>
      <c r="J12" s="24"/>
      <c r="K12" s="24"/>
      <c r="L12" s="42"/>
      <c r="M12" s="43"/>
    </row>
    <row r="13" spans="1:13" s="7" customFormat="1" x14ac:dyDescent="0.2">
      <c r="A13" s="10">
        <f t="shared" si="0"/>
        <v>6</v>
      </c>
      <c r="B13" s="16" t="s">
        <v>25</v>
      </c>
      <c r="C13" s="12" t="s">
        <v>20</v>
      </c>
      <c r="D13" s="41"/>
      <c r="E13" s="41"/>
      <c r="F13" s="24"/>
      <c r="G13" s="24"/>
      <c r="H13" s="24"/>
      <c r="I13" s="24"/>
      <c r="J13" s="24"/>
      <c r="K13" s="24"/>
      <c r="L13" s="42"/>
      <c r="M13" s="43"/>
    </row>
    <row r="14" spans="1:13" s="7" customFormat="1" x14ac:dyDescent="0.2">
      <c r="A14" s="10">
        <f t="shared" si="0"/>
        <v>7</v>
      </c>
      <c r="B14" s="16" t="s">
        <v>26</v>
      </c>
      <c r="C14" s="12" t="s">
        <v>20</v>
      </c>
      <c r="D14" s="41"/>
      <c r="E14" s="41"/>
      <c r="F14" s="24">
        <v>25328.538</v>
      </c>
      <c r="G14" s="24">
        <v>0</v>
      </c>
      <c r="H14" s="24">
        <v>24298.148000000001</v>
      </c>
      <c r="I14" s="24">
        <v>0</v>
      </c>
      <c r="J14" s="24">
        <v>27268.838</v>
      </c>
      <c r="K14" s="24">
        <v>0</v>
      </c>
      <c r="L14" s="42">
        <f>F14+H14+J14</f>
        <v>76895.524000000005</v>
      </c>
      <c r="M14" s="43">
        <v>0</v>
      </c>
    </row>
    <row r="15" spans="1:13" s="7" customFormat="1" x14ac:dyDescent="0.2">
      <c r="A15" s="10">
        <f t="shared" si="0"/>
        <v>8</v>
      </c>
      <c r="B15" s="16" t="s">
        <v>27</v>
      </c>
      <c r="C15" s="12" t="s">
        <v>20</v>
      </c>
      <c r="D15" s="41"/>
      <c r="E15" s="41"/>
      <c r="F15" s="24"/>
      <c r="G15" s="24"/>
      <c r="H15" s="24"/>
      <c r="I15" s="24"/>
      <c r="J15" s="24"/>
      <c r="K15" s="24"/>
      <c r="L15" s="42"/>
      <c r="M15" s="43"/>
    </row>
    <row r="16" spans="1:13" s="7" customFormat="1" x14ac:dyDescent="0.2">
      <c r="A16" s="10">
        <f t="shared" si="0"/>
        <v>9</v>
      </c>
      <c r="B16" s="16" t="s">
        <v>28</v>
      </c>
      <c r="C16" s="12" t="s">
        <v>20</v>
      </c>
      <c r="D16" s="41"/>
      <c r="E16" s="41"/>
      <c r="F16" s="24"/>
      <c r="G16" s="24"/>
      <c r="H16" s="24"/>
      <c r="I16" s="24"/>
      <c r="J16" s="24"/>
      <c r="K16" s="24"/>
      <c r="L16" s="42"/>
      <c r="M16" s="43"/>
    </row>
    <row r="17" spans="1:13" s="7" customFormat="1" x14ac:dyDescent="0.2">
      <c r="A17" s="10">
        <f t="shared" si="0"/>
        <v>10</v>
      </c>
      <c r="B17" s="16" t="s">
        <v>29</v>
      </c>
      <c r="C17" s="12" t="s">
        <v>20</v>
      </c>
      <c r="D17" s="41"/>
      <c r="E17" s="41"/>
      <c r="F17" s="24"/>
      <c r="G17" s="24"/>
      <c r="H17" s="24"/>
      <c r="I17" s="24"/>
      <c r="J17" s="24"/>
      <c r="K17" s="24"/>
      <c r="L17" s="42"/>
      <c r="M17" s="43"/>
    </row>
    <row r="18" spans="1:13" s="7" customFormat="1" x14ac:dyDescent="0.2">
      <c r="A18" s="10">
        <f t="shared" si="0"/>
        <v>11</v>
      </c>
      <c r="B18" s="11" t="s">
        <v>30</v>
      </c>
      <c r="C18" s="12" t="s">
        <v>20</v>
      </c>
      <c r="D18" s="41"/>
      <c r="E18" s="41"/>
      <c r="F18" s="24"/>
      <c r="G18" s="24"/>
      <c r="H18" s="24"/>
      <c r="I18" s="24"/>
      <c r="J18" s="24"/>
      <c r="K18" s="24"/>
      <c r="L18" s="42"/>
      <c r="M18" s="43"/>
    </row>
    <row r="19" spans="1:13" s="7" customFormat="1" x14ac:dyDescent="0.2">
      <c r="A19" s="10">
        <f t="shared" si="0"/>
        <v>12</v>
      </c>
      <c r="B19" s="11" t="s">
        <v>31</v>
      </c>
      <c r="C19" s="12" t="s">
        <v>20</v>
      </c>
      <c r="D19" s="41"/>
      <c r="E19" s="41"/>
      <c r="F19" s="24"/>
      <c r="G19" s="24"/>
      <c r="H19" s="24"/>
      <c r="I19" s="24"/>
      <c r="J19" s="24"/>
      <c r="K19" s="24"/>
      <c r="L19" s="42"/>
      <c r="M19" s="43"/>
    </row>
    <row r="20" spans="1:13" s="7" customFormat="1" x14ac:dyDescent="0.2">
      <c r="A20" s="10">
        <f t="shared" si="0"/>
        <v>13</v>
      </c>
      <c r="B20" s="11" t="s">
        <v>32</v>
      </c>
      <c r="C20" s="12" t="s">
        <v>20</v>
      </c>
      <c r="D20" s="41"/>
      <c r="E20" s="41"/>
      <c r="F20" s="24"/>
      <c r="G20" s="24"/>
      <c r="H20" s="24"/>
      <c r="I20" s="24"/>
      <c r="J20" s="24"/>
      <c r="K20" s="24"/>
      <c r="L20" s="42"/>
      <c r="M20" s="43"/>
    </row>
    <row r="21" spans="1:13" s="7" customFormat="1" x14ac:dyDescent="0.2">
      <c r="A21" s="10">
        <f t="shared" si="0"/>
        <v>14</v>
      </c>
      <c r="B21" s="11" t="s">
        <v>33</v>
      </c>
      <c r="C21" s="12" t="s">
        <v>20</v>
      </c>
      <c r="D21" s="41"/>
      <c r="E21" s="41"/>
      <c r="F21" s="24"/>
      <c r="G21" s="24"/>
      <c r="H21" s="24"/>
      <c r="I21" s="24"/>
      <c r="J21" s="24"/>
      <c r="K21" s="24"/>
      <c r="L21" s="42"/>
      <c r="M21" s="43"/>
    </row>
    <row r="22" spans="1:13" s="7" customFormat="1" x14ac:dyDescent="0.2">
      <c r="A22" s="10">
        <f t="shared" si="0"/>
        <v>15</v>
      </c>
      <c r="B22" s="11" t="s">
        <v>34</v>
      </c>
      <c r="C22" s="12" t="s">
        <v>20</v>
      </c>
      <c r="D22" s="41"/>
      <c r="E22" s="41"/>
      <c r="F22" s="24"/>
      <c r="G22" s="24"/>
      <c r="H22" s="24"/>
      <c r="I22" s="24"/>
      <c r="J22" s="24"/>
      <c r="K22" s="24"/>
      <c r="L22" s="42"/>
      <c r="M22" s="43"/>
    </row>
    <row r="23" spans="1:13" s="7" customFormat="1" x14ac:dyDescent="0.2">
      <c r="A23" s="10">
        <f t="shared" si="0"/>
        <v>16</v>
      </c>
      <c r="B23" s="11" t="s">
        <v>35</v>
      </c>
      <c r="C23" s="12" t="s">
        <v>20</v>
      </c>
      <c r="D23" s="41"/>
      <c r="E23" s="41"/>
      <c r="F23" s="24"/>
      <c r="G23" s="24"/>
      <c r="H23" s="24"/>
      <c r="I23" s="24"/>
      <c r="J23" s="24"/>
      <c r="K23" s="24"/>
      <c r="L23" s="42"/>
      <c r="M23" s="43"/>
    </row>
    <row r="24" spans="1:13" s="7" customFormat="1" x14ac:dyDescent="0.2">
      <c r="A24" s="10">
        <f t="shared" si="0"/>
        <v>17</v>
      </c>
      <c r="B24" s="11" t="s">
        <v>36</v>
      </c>
      <c r="C24" s="12" t="s">
        <v>20</v>
      </c>
      <c r="D24" s="41"/>
      <c r="E24" s="41"/>
      <c r="F24" s="24"/>
      <c r="G24" s="24"/>
      <c r="H24" s="24"/>
      <c r="I24" s="24"/>
      <c r="J24" s="24"/>
      <c r="K24" s="24"/>
      <c r="L24" s="42"/>
      <c r="M24" s="43"/>
    </row>
    <row r="25" spans="1:13" s="7" customFormat="1" x14ac:dyDescent="0.2">
      <c r="A25" s="10">
        <f t="shared" si="0"/>
        <v>18</v>
      </c>
      <c r="B25" s="11" t="s">
        <v>37</v>
      </c>
      <c r="C25" s="12" t="s">
        <v>20</v>
      </c>
      <c r="D25" s="41"/>
      <c r="E25" s="41"/>
      <c r="F25" s="24"/>
      <c r="G25" s="24"/>
      <c r="H25" s="24"/>
      <c r="I25" s="24"/>
      <c r="J25" s="24"/>
      <c r="K25" s="24"/>
      <c r="L25" s="42"/>
      <c r="M25" s="43"/>
    </row>
    <row r="26" spans="1:13" s="7" customFormat="1" x14ac:dyDescent="0.2">
      <c r="A26" s="10">
        <f t="shared" si="0"/>
        <v>19</v>
      </c>
      <c r="B26" s="11" t="s">
        <v>38</v>
      </c>
      <c r="C26" s="12" t="s">
        <v>20</v>
      </c>
      <c r="D26" s="41"/>
      <c r="E26" s="41"/>
      <c r="F26" s="24"/>
      <c r="G26" s="24"/>
      <c r="H26" s="24"/>
      <c r="I26" s="24"/>
      <c r="J26" s="24"/>
      <c r="K26" s="24"/>
      <c r="L26" s="42"/>
      <c r="M26" s="43"/>
    </row>
    <row r="27" spans="1:13" s="7" customFormat="1" x14ac:dyDescent="0.2">
      <c r="A27" s="10">
        <f t="shared" si="0"/>
        <v>20</v>
      </c>
      <c r="B27" s="11" t="s">
        <v>39</v>
      </c>
      <c r="C27" s="12" t="s">
        <v>20</v>
      </c>
      <c r="D27" s="41"/>
      <c r="E27" s="41"/>
      <c r="F27" s="24"/>
      <c r="G27" s="24"/>
      <c r="H27" s="24"/>
      <c r="I27" s="24"/>
      <c r="J27" s="24"/>
      <c r="K27" s="24"/>
      <c r="L27" s="42"/>
      <c r="M27" s="43"/>
    </row>
    <row r="28" spans="1:13" s="7" customFormat="1" x14ac:dyDescent="0.2">
      <c r="A28" s="10">
        <f t="shared" si="0"/>
        <v>21</v>
      </c>
      <c r="B28" s="11" t="s">
        <v>40</v>
      </c>
      <c r="C28" s="12" t="s">
        <v>20</v>
      </c>
      <c r="D28" s="41"/>
      <c r="E28" s="41"/>
      <c r="F28" s="24"/>
      <c r="G28" s="24"/>
      <c r="H28" s="24"/>
      <c r="I28" s="24"/>
      <c r="J28" s="24"/>
      <c r="K28" s="24"/>
      <c r="L28" s="42"/>
      <c r="M28" s="43"/>
    </row>
    <row r="29" spans="1:13" s="7" customFormat="1" x14ac:dyDescent="0.2">
      <c r="A29" s="10">
        <f t="shared" si="0"/>
        <v>22</v>
      </c>
      <c r="B29" s="11" t="s">
        <v>41</v>
      </c>
      <c r="C29" s="12" t="s">
        <v>20</v>
      </c>
      <c r="D29" s="41"/>
      <c r="E29" s="41"/>
      <c r="F29" s="24"/>
      <c r="G29" s="24"/>
      <c r="H29" s="24"/>
      <c r="I29" s="24"/>
      <c r="J29" s="24"/>
      <c r="K29" s="24"/>
      <c r="L29" s="42"/>
      <c r="M29" s="43"/>
    </row>
    <row r="30" spans="1:13" s="7" customFormat="1" x14ac:dyDescent="0.2">
      <c r="A30" s="10">
        <f t="shared" si="0"/>
        <v>23</v>
      </c>
      <c r="B30" s="11" t="s">
        <v>42</v>
      </c>
      <c r="C30" s="12" t="s">
        <v>20</v>
      </c>
      <c r="D30" s="41"/>
      <c r="E30" s="41"/>
      <c r="F30" s="24"/>
      <c r="G30" s="24"/>
      <c r="H30" s="24"/>
      <c r="I30" s="24"/>
      <c r="J30" s="24"/>
      <c r="K30" s="24"/>
      <c r="L30" s="42"/>
      <c r="M30" s="43"/>
    </row>
    <row r="31" spans="1:13" s="7" customFormat="1" x14ac:dyDescent="0.2">
      <c r="A31" s="10">
        <f t="shared" si="0"/>
        <v>24</v>
      </c>
      <c r="B31" s="11" t="s">
        <v>43</v>
      </c>
      <c r="C31" s="12" t="s">
        <v>20</v>
      </c>
      <c r="D31" s="41"/>
      <c r="E31" s="41"/>
      <c r="F31" s="24"/>
      <c r="G31" s="24"/>
      <c r="H31" s="24"/>
      <c r="I31" s="24"/>
      <c r="J31" s="24"/>
      <c r="K31" s="24"/>
      <c r="L31" s="42"/>
      <c r="M31" s="43"/>
    </row>
    <row r="32" spans="1:13" s="7" customFormat="1" x14ac:dyDescent="0.2">
      <c r="A32" s="10">
        <f t="shared" si="0"/>
        <v>25</v>
      </c>
      <c r="B32" s="11" t="s">
        <v>44</v>
      </c>
      <c r="C32" s="12" t="s">
        <v>20</v>
      </c>
      <c r="D32" s="41"/>
      <c r="E32" s="41"/>
      <c r="F32" s="24"/>
      <c r="G32" s="24"/>
      <c r="H32" s="24"/>
      <c r="I32" s="24"/>
      <c r="J32" s="24"/>
      <c r="K32" s="24"/>
      <c r="L32" s="42"/>
      <c r="M32" s="43"/>
    </row>
    <row r="33" spans="1:13" s="7" customFormat="1" x14ac:dyDescent="0.2">
      <c r="A33" s="10">
        <f t="shared" si="0"/>
        <v>26</v>
      </c>
      <c r="B33" s="11" t="s">
        <v>45</v>
      </c>
      <c r="C33" s="12" t="s">
        <v>20</v>
      </c>
      <c r="D33" s="41"/>
      <c r="E33" s="41"/>
      <c r="F33" s="24"/>
      <c r="G33" s="24"/>
      <c r="H33" s="24"/>
      <c r="I33" s="24"/>
      <c r="J33" s="24"/>
      <c r="K33" s="24"/>
      <c r="L33" s="42"/>
      <c r="M33" s="43"/>
    </row>
    <row r="34" spans="1:13" s="7" customFormat="1" x14ac:dyDescent="0.2">
      <c r="A34" s="10">
        <f t="shared" si="0"/>
        <v>27</v>
      </c>
      <c r="B34" s="11" t="s">
        <v>46</v>
      </c>
      <c r="C34" s="12" t="s">
        <v>20</v>
      </c>
      <c r="D34" s="41"/>
      <c r="E34" s="41"/>
      <c r="F34" s="24"/>
      <c r="G34" s="24"/>
      <c r="H34" s="24"/>
      <c r="I34" s="24"/>
      <c r="J34" s="24"/>
      <c r="K34" s="24"/>
      <c r="L34" s="42"/>
      <c r="M34" s="43"/>
    </row>
    <row r="35" spans="1:13" s="7" customFormat="1" x14ac:dyDescent="0.2">
      <c r="A35" s="10">
        <f t="shared" si="0"/>
        <v>28</v>
      </c>
      <c r="B35" s="11" t="s">
        <v>47</v>
      </c>
      <c r="C35" s="12" t="s">
        <v>20</v>
      </c>
      <c r="D35" s="41"/>
      <c r="E35" s="41"/>
      <c r="F35" s="24"/>
      <c r="G35" s="24"/>
      <c r="H35" s="24"/>
      <c r="I35" s="24"/>
      <c r="J35" s="24"/>
      <c r="K35" s="24"/>
      <c r="L35" s="42"/>
      <c r="M35" s="43"/>
    </row>
    <row r="36" spans="1:13" s="7" customFormat="1" x14ac:dyDescent="0.2">
      <c r="A36" s="10">
        <f t="shared" si="0"/>
        <v>29</v>
      </c>
      <c r="B36" s="11" t="s">
        <v>48</v>
      </c>
      <c r="C36" s="12" t="s">
        <v>20</v>
      </c>
      <c r="D36" s="41"/>
      <c r="E36" s="41"/>
      <c r="F36" s="24"/>
      <c r="G36" s="24"/>
      <c r="H36" s="24"/>
      <c r="I36" s="24"/>
      <c r="J36" s="24"/>
      <c r="K36" s="24"/>
      <c r="L36" s="42"/>
      <c r="M36" s="43"/>
    </row>
    <row r="37" spans="1:13" s="7" customFormat="1" x14ac:dyDescent="0.2">
      <c r="A37" s="10">
        <f t="shared" si="0"/>
        <v>30</v>
      </c>
      <c r="B37" s="11" t="s">
        <v>49</v>
      </c>
      <c r="C37" s="12" t="s">
        <v>20</v>
      </c>
      <c r="D37" s="41"/>
      <c r="E37" s="41"/>
      <c r="F37" s="24"/>
      <c r="G37" s="24"/>
      <c r="H37" s="24"/>
      <c r="I37" s="24"/>
      <c r="J37" s="24"/>
      <c r="K37" s="24"/>
      <c r="L37" s="42"/>
      <c r="M37" s="43"/>
    </row>
    <row r="38" spans="1:13" s="7" customFormat="1" x14ac:dyDescent="0.2">
      <c r="A38" s="62" t="s">
        <v>50</v>
      </c>
      <c r="B38" s="62"/>
      <c r="C38" s="12" t="s">
        <v>20</v>
      </c>
      <c r="D38" s="34">
        <f t="shared" ref="D38:L38" si="1">SUM(D8:D37)</f>
        <v>0</v>
      </c>
      <c r="E38" s="34">
        <f t="shared" si="1"/>
        <v>0</v>
      </c>
      <c r="F38" s="34">
        <f t="shared" si="1"/>
        <v>25328.538</v>
      </c>
      <c r="G38" s="18">
        <f>SUMIF(G8:G37,"&gt;0")</f>
        <v>0</v>
      </c>
      <c r="H38" s="34">
        <f t="shared" si="1"/>
        <v>24298.148000000001</v>
      </c>
      <c r="I38" s="18">
        <f>SUMIF(I8:I37,"&gt;0")</f>
        <v>0</v>
      </c>
      <c r="J38" s="34">
        <f t="shared" si="1"/>
        <v>27268.838</v>
      </c>
      <c r="K38" s="18">
        <f>SUMIF(K8:K37,"&gt;0")</f>
        <v>0</v>
      </c>
      <c r="L38" s="43">
        <f t="shared" si="1"/>
        <v>76895.524000000005</v>
      </c>
      <c r="M38" s="44">
        <f>SUMIF(M8:M37,"&gt;0")</f>
        <v>0</v>
      </c>
    </row>
    <row r="40" spans="1:13" x14ac:dyDescent="0.2">
      <c r="B40" s="30" t="s">
        <v>85</v>
      </c>
    </row>
    <row r="41" spans="1:13" x14ac:dyDescent="0.2">
      <c r="A41" s="63" t="s">
        <v>5</v>
      </c>
      <c r="B41" s="63" t="s">
        <v>6</v>
      </c>
      <c r="C41" s="63" t="s">
        <v>7</v>
      </c>
      <c r="D41" s="53" t="s">
        <v>8</v>
      </c>
      <c r="E41" s="54"/>
      <c r="F41" s="70" t="s">
        <v>86</v>
      </c>
      <c r="G41" s="71"/>
      <c r="H41" s="71"/>
      <c r="I41" s="71"/>
      <c r="J41" s="72" t="s">
        <v>78</v>
      </c>
      <c r="K41" s="72"/>
      <c r="L41" s="72"/>
      <c r="M41" s="73"/>
    </row>
    <row r="42" spans="1:13" x14ac:dyDescent="0.2">
      <c r="A42" s="64"/>
      <c r="B42" s="64"/>
      <c r="C42" s="64"/>
      <c r="D42" s="53" t="s">
        <v>12</v>
      </c>
      <c r="E42" s="54"/>
      <c r="F42" s="60" t="s">
        <v>53</v>
      </c>
      <c r="G42" s="60"/>
      <c r="H42" s="60" t="s">
        <v>54</v>
      </c>
      <c r="I42" s="60"/>
      <c r="J42" s="60" t="s">
        <v>55</v>
      </c>
      <c r="K42" s="60"/>
      <c r="L42" s="75" t="s">
        <v>56</v>
      </c>
      <c r="M42" s="75"/>
    </row>
    <row r="43" spans="1:13" ht="144" customHeight="1" x14ac:dyDescent="0.2">
      <c r="A43" s="65"/>
      <c r="B43" s="65"/>
      <c r="C43" s="65"/>
      <c r="D43" s="8" t="s">
        <v>17</v>
      </c>
      <c r="E43" s="8" t="s">
        <v>18</v>
      </c>
      <c r="F43" s="8" t="s">
        <v>17</v>
      </c>
      <c r="G43" s="8" t="s">
        <v>18</v>
      </c>
      <c r="H43" s="8" t="s">
        <v>17</v>
      </c>
      <c r="I43" s="8" t="s">
        <v>18</v>
      </c>
      <c r="J43" s="8" t="s">
        <v>17</v>
      </c>
      <c r="K43" s="8" t="s">
        <v>18</v>
      </c>
      <c r="L43" s="40" t="s">
        <v>17</v>
      </c>
      <c r="M43" s="40" t="s">
        <v>18</v>
      </c>
    </row>
    <row r="44" spans="1:13" x14ac:dyDescent="0.2">
      <c r="A44" s="10">
        <v>1</v>
      </c>
      <c r="B44" s="11" t="s">
        <v>19</v>
      </c>
      <c r="C44" s="12" t="s">
        <v>20</v>
      </c>
      <c r="D44" s="45"/>
      <c r="E44" s="45"/>
      <c r="F44" s="31"/>
      <c r="G44" s="31"/>
      <c r="H44" s="31"/>
      <c r="I44" s="31"/>
      <c r="J44" s="31"/>
      <c r="K44" s="31"/>
      <c r="L44" s="46"/>
      <c r="M44" s="47"/>
    </row>
    <row r="45" spans="1:13" x14ac:dyDescent="0.2">
      <c r="A45" s="10">
        <f t="shared" ref="A45:A73" si="2">A44+1</f>
        <v>2</v>
      </c>
      <c r="B45" s="11" t="s">
        <v>21</v>
      </c>
      <c r="C45" s="12" t="s">
        <v>20</v>
      </c>
      <c r="D45" s="45"/>
      <c r="E45" s="45"/>
      <c r="F45" s="31"/>
      <c r="G45" s="31"/>
      <c r="H45" s="31"/>
      <c r="I45" s="31"/>
      <c r="J45" s="31"/>
      <c r="K45" s="31"/>
      <c r="L45" s="46"/>
      <c r="M45" s="47"/>
    </row>
    <row r="46" spans="1:13" x14ac:dyDescent="0.2">
      <c r="A46" s="10">
        <f t="shared" si="2"/>
        <v>3</v>
      </c>
      <c r="B46" s="11" t="s">
        <v>22</v>
      </c>
      <c r="C46" s="12" t="s">
        <v>20</v>
      </c>
      <c r="D46" s="45"/>
      <c r="E46" s="45"/>
      <c r="F46" s="31"/>
      <c r="G46" s="31"/>
      <c r="H46" s="31"/>
      <c r="I46" s="31"/>
      <c r="J46" s="31"/>
      <c r="K46" s="31"/>
      <c r="L46" s="46"/>
      <c r="M46" s="47"/>
    </row>
    <row r="47" spans="1:13" x14ac:dyDescent="0.2">
      <c r="A47" s="10">
        <f t="shared" si="2"/>
        <v>4</v>
      </c>
      <c r="B47" s="11" t="s">
        <v>23</v>
      </c>
      <c r="C47" s="12" t="s">
        <v>20</v>
      </c>
      <c r="D47" s="45"/>
      <c r="E47" s="45"/>
      <c r="F47" s="31"/>
      <c r="G47" s="31"/>
      <c r="H47" s="31"/>
      <c r="I47" s="31"/>
      <c r="J47" s="31"/>
      <c r="K47" s="31"/>
      <c r="L47" s="46"/>
      <c r="M47" s="47"/>
    </row>
    <row r="48" spans="1:13" x14ac:dyDescent="0.2">
      <c r="A48" s="10">
        <f t="shared" si="2"/>
        <v>5</v>
      </c>
      <c r="B48" s="16" t="s">
        <v>24</v>
      </c>
      <c r="C48" s="12" t="s">
        <v>20</v>
      </c>
      <c r="D48" s="45"/>
      <c r="E48" s="45"/>
      <c r="F48" s="31"/>
      <c r="G48" s="31"/>
      <c r="H48" s="31"/>
      <c r="I48" s="31"/>
      <c r="J48" s="31"/>
      <c r="K48" s="31"/>
      <c r="L48" s="46"/>
      <c r="M48" s="47"/>
    </row>
    <row r="49" spans="1:13" x14ac:dyDescent="0.2">
      <c r="A49" s="10">
        <f t="shared" si="2"/>
        <v>6</v>
      </c>
      <c r="B49" s="16" t="s">
        <v>25</v>
      </c>
      <c r="C49" s="12" t="s">
        <v>20</v>
      </c>
      <c r="D49" s="45"/>
      <c r="E49" s="45"/>
      <c r="F49" s="31"/>
      <c r="G49" s="31"/>
      <c r="H49" s="31"/>
      <c r="I49" s="31"/>
      <c r="J49" s="31"/>
      <c r="K49" s="31"/>
      <c r="L49" s="46"/>
      <c r="M49" s="47"/>
    </row>
    <row r="50" spans="1:13" x14ac:dyDescent="0.2">
      <c r="A50" s="10">
        <f t="shared" si="2"/>
        <v>7</v>
      </c>
      <c r="B50" s="16" t="s">
        <v>26</v>
      </c>
      <c r="C50" s="12" t="s">
        <v>20</v>
      </c>
      <c r="D50" s="41"/>
      <c r="E50" s="41"/>
      <c r="F50" s="28">
        <v>24796.071</v>
      </c>
      <c r="G50" s="28">
        <v>0</v>
      </c>
      <c r="H50" s="28">
        <v>26081.585999999999</v>
      </c>
      <c r="I50" s="28">
        <v>0</v>
      </c>
      <c r="J50" s="28">
        <v>25785.425999999999</v>
      </c>
      <c r="K50" s="28">
        <v>0</v>
      </c>
      <c r="L50" s="42">
        <f>F50+H50+J50</f>
        <v>76663.082999999999</v>
      </c>
      <c r="M50" s="42">
        <f>G50+I50+K50</f>
        <v>0</v>
      </c>
    </row>
    <row r="51" spans="1:13" x14ac:dyDescent="0.2">
      <c r="A51" s="10">
        <f t="shared" si="2"/>
        <v>8</v>
      </c>
      <c r="B51" s="16" t="s">
        <v>27</v>
      </c>
      <c r="C51" s="12" t="s">
        <v>20</v>
      </c>
      <c r="D51" s="45"/>
      <c r="E51" s="45"/>
      <c r="F51" s="31"/>
      <c r="G51" s="31"/>
      <c r="H51" s="31"/>
      <c r="I51" s="31"/>
      <c r="J51" s="31"/>
      <c r="K51" s="31"/>
      <c r="L51" s="46"/>
      <c r="M51" s="47"/>
    </row>
    <row r="52" spans="1:13" x14ac:dyDescent="0.2">
      <c r="A52" s="10">
        <f t="shared" si="2"/>
        <v>9</v>
      </c>
      <c r="B52" s="16" t="s">
        <v>28</v>
      </c>
      <c r="C52" s="12" t="s">
        <v>20</v>
      </c>
      <c r="D52" s="45"/>
      <c r="E52" s="45"/>
      <c r="F52" s="31"/>
      <c r="G52" s="31"/>
      <c r="H52" s="31"/>
      <c r="I52" s="31"/>
      <c r="J52" s="31"/>
      <c r="K52" s="31"/>
      <c r="L52" s="46"/>
      <c r="M52" s="47"/>
    </row>
    <row r="53" spans="1:13" x14ac:dyDescent="0.2">
      <c r="A53" s="10">
        <f t="shared" si="2"/>
        <v>10</v>
      </c>
      <c r="B53" s="16" t="s">
        <v>29</v>
      </c>
      <c r="C53" s="12" t="s">
        <v>20</v>
      </c>
      <c r="D53" s="45"/>
      <c r="E53" s="45"/>
      <c r="F53" s="31"/>
      <c r="G53" s="31"/>
      <c r="H53" s="31"/>
      <c r="I53" s="31"/>
      <c r="J53" s="31"/>
      <c r="K53" s="31"/>
      <c r="L53" s="46"/>
      <c r="M53" s="47"/>
    </row>
    <row r="54" spans="1:13" x14ac:dyDescent="0.2">
      <c r="A54" s="10">
        <f t="shared" si="2"/>
        <v>11</v>
      </c>
      <c r="B54" s="11" t="s">
        <v>30</v>
      </c>
      <c r="C54" s="12" t="s">
        <v>20</v>
      </c>
      <c r="D54" s="45"/>
      <c r="E54" s="45"/>
      <c r="F54" s="31"/>
      <c r="G54" s="31"/>
      <c r="H54" s="31"/>
      <c r="I54" s="31"/>
      <c r="J54" s="31"/>
      <c r="K54" s="31"/>
      <c r="L54" s="46"/>
      <c r="M54" s="47"/>
    </row>
    <row r="55" spans="1:13" x14ac:dyDescent="0.2">
      <c r="A55" s="10">
        <f t="shared" si="2"/>
        <v>12</v>
      </c>
      <c r="B55" s="11" t="s">
        <v>31</v>
      </c>
      <c r="C55" s="12" t="s">
        <v>20</v>
      </c>
      <c r="D55" s="45"/>
      <c r="E55" s="45"/>
      <c r="F55" s="31"/>
      <c r="G55" s="31"/>
      <c r="H55" s="31"/>
      <c r="I55" s="31"/>
      <c r="J55" s="31"/>
      <c r="K55" s="31"/>
      <c r="L55" s="46"/>
      <c r="M55" s="47"/>
    </row>
    <row r="56" spans="1:13" x14ac:dyDescent="0.2">
      <c r="A56" s="10">
        <f t="shared" si="2"/>
        <v>13</v>
      </c>
      <c r="B56" s="11" t="s">
        <v>32</v>
      </c>
      <c r="C56" s="12" t="s">
        <v>20</v>
      </c>
      <c r="D56" s="45"/>
      <c r="E56" s="45"/>
      <c r="F56" s="31"/>
      <c r="G56" s="31"/>
      <c r="H56" s="31"/>
      <c r="I56" s="31"/>
      <c r="J56" s="31"/>
      <c r="K56" s="31"/>
      <c r="L56" s="46"/>
      <c r="M56" s="47"/>
    </row>
    <row r="57" spans="1:13" x14ac:dyDescent="0.2">
      <c r="A57" s="10">
        <f t="shared" si="2"/>
        <v>14</v>
      </c>
      <c r="B57" s="11" t="s">
        <v>33</v>
      </c>
      <c r="C57" s="12" t="s">
        <v>20</v>
      </c>
      <c r="D57" s="45"/>
      <c r="E57" s="45"/>
      <c r="F57" s="31"/>
      <c r="G57" s="31"/>
      <c r="H57" s="31"/>
      <c r="I57" s="31"/>
      <c r="J57" s="31"/>
      <c r="K57" s="31"/>
      <c r="L57" s="46"/>
      <c r="M57" s="47"/>
    </row>
    <row r="58" spans="1:13" x14ac:dyDescent="0.2">
      <c r="A58" s="10">
        <f t="shared" si="2"/>
        <v>15</v>
      </c>
      <c r="B58" s="11" t="s">
        <v>34</v>
      </c>
      <c r="C58" s="12" t="s">
        <v>20</v>
      </c>
      <c r="D58" s="45"/>
      <c r="E58" s="45"/>
      <c r="F58" s="31"/>
      <c r="G58" s="31"/>
      <c r="H58" s="31"/>
      <c r="I58" s="31"/>
      <c r="J58" s="31"/>
      <c r="K58" s="31"/>
      <c r="L58" s="46"/>
      <c r="M58" s="47"/>
    </row>
    <row r="59" spans="1:13" x14ac:dyDescent="0.2">
      <c r="A59" s="10">
        <f t="shared" si="2"/>
        <v>16</v>
      </c>
      <c r="B59" s="11" t="s">
        <v>35</v>
      </c>
      <c r="C59" s="12" t="s">
        <v>20</v>
      </c>
      <c r="D59" s="45"/>
      <c r="E59" s="45"/>
      <c r="F59" s="31"/>
      <c r="G59" s="31"/>
      <c r="H59" s="31"/>
      <c r="I59" s="31"/>
      <c r="J59" s="31"/>
      <c r="K59" s="31"/>
      <c r="L59" s="46"/>
      <c r="M59" s="47"/>
    </row>
    <row r="60" spans="1:13" x14ac:dyDescent="0.2">
      <c r="A60" s="10">
        <f t="shared" si="2"/>
        <v>17</v>
      </c>
      <c r="B60" s="11" t="s">
        <v>36</v>
      </c>
      <c r="C60" s="12" t="s">
        <v>20</v>
      </c>
      <c r="D60" s="45"/>
      <c r="E60" s="45"/>
      <c r="F60" s="31"/>
      <c r="G60" s="31"/>
      <c r="H60" s="31"/>
      <c r="I60" s="31"/>
      <c r="J60" s="31"/>
      <c r="K60" s="31"/>
      <c r="L60" s="46"/>
      <c r="M60" s="47"/>
    </row>
    <row r="61" spans="1:13" x14ac:dyDescent="0.2">
      <c r="A61" s="10">
        <f t="shared" si="2"/>
        <v>18</v>
      </c>
      <c r="B61" s="11" t="s">
        <v>37</v>
      </c>
      <c r="C61" s="12" t="s">
        <v>20</v>
      </c>
      <c r="D61" s="45"/>
      <c r="E61" s="45"/>
      <c r="F61" s="31"/>
      <c r="G61" s="31"/>
      <c r="H61" s="31"/>
      <c r="I61" s="31"/>
      <c r="J61" s="31"/>
      <c r="K61" s="31"/>
      <c r="L61" s="46"/>
      <c r="M61" s="47"/>
    </row>
    <row r="62" spans="1:13" x14ac:dyDescent="0.2">
      <c r="A62" s="10">
        <f t="shared" si="2"/>
        <v>19</v>
      </c>
      <c r="B62" s="11" t="s">
        <v>38</v>
      </c>
      <c r="C62" s="12" t="s">
        <v>20</v>
      </c>
      <c r="D62" s="45"/>
      <c r="E62" s="45"/>
      <c r="F62" s="31"/>
      <c r="G62" s="31"/>
      <c r="H62" s="31"/>
      <c r="I62" s="31"/>
      <c r="J62" s="31"/>
      <c r="K62" s="31"/>
      <c r="L62" s="46"/>
      <c r="M62" s="47"/>
    </row>
    <row r="63" spans="1:13" x14ac:dyDescent="0.2">
      <c r="A63" s="10">
        <f t="shared" si="2"/>
        <v>20</v>
      </c>
      <c r="B63" s="11" t="s">
        <v>39</v>
      </c>
      <c r="C63" s="12" t="s">
        <v>20</v>
      </c>
      <c r="D63" s="45"/>
      <c r="E63" s="45"/>
      <c r="F63" s="31"/>
      <c r="G63" s="31"/>
      <c r="H63" s="31"/>
      <c r="I63" s="31"/>
      <c r="J63" s="31"/>
      <c r="K63" s="31"/>
      <c r="L63" s="46"/>
      <c r="M63" s="47"/>
    </row>
    <row r="64" spans="1:13" x14ac:dyDescent="0.2">
      <c r="A64" s="10">
        <f t="shared" si="2"/>
        <v>21</v>
      </c>
      <c r="B64" s="11" t="s">
        <v>40</v>
      </c>
      <c r="C64" s="12" t="s">
        <v>20</v>
      </c>
      <c r="D64" s="45"/>
      <c r="E64" s="45"/>
      <c r="F64" s="31"/>
      <c r="G64" s="31"/>
      <c r="H64" s="31"/>
      <c r="I64" s="31"/>
      <c r="J64" s="31"/>
      <c r="K64" s="31"/>
      <c r="L64" s="46"/>
      <c r="M64" s="47"/>
    </row>
    <row r="65" spans="1:13" x14ac:dyDescent="0.2">
      <c r="A65" s="10">
        <f t="shared" si="2"/>
        <v>22</v>
      </c>
      <c r="B65" s="11" t="s">
        <v>41</v>
      </c>
      <c r="C65" s="12" t="s">
        <v>20</v>
      </c>
      <c r="D65" s="45"/>
      <c r="E65" s="45"/>
      <c r="F65" s="31"/>
      <c r="G65" s="31"/>
      <c r="H65" s="31"/>
      <c r="I65" s="31"/>
      <c r="J65" s="31"/>
      <c r="K65" s="31"/>
      <c r="L65" s="46"/>
      <c r="M65" s="47"/>
    </row>
    <row r="66" spans="1:13" x14ac:dyDescent="0.2">
      <c r="A66" s="10">
        <f t="shared" si="2"/>
        <v>23</v>
      </c>
      <c r="B66" s="11" t="s">
        <v>42</v>
      </c>
      <c r="C66" s="12" t="s">
        <v>20</v>
      </c>
      <c r="D66" s="45"/>
      <c r="E66" s="45"/>
      <c r="F66" s="31"/>
      <c r="G66" s="31"/>
      <c r="H66" s="31"/>
      <c r="I66" s="31"/>
      <c r="J66" s="31"/>
      <c r="K66" s="31"/>
      <c r="L66" s="46"/>
      <c r="M66" s="47"/>
    </row>
    <row r="67" spans="1:13" x14ac:dyDescent="0.2">
      <c r="A67" s="10">
        <f t="shared" si="2"/>
        <v>24</v>
      </c>
      <c r="B67" s="11" t="s">
        <v>43</v>
      </c>
      <c r="C67" s="12" t="s">
        <v>20</v>
      </c>
      <c r="D67" s="45"/>
      <c r="E67" s="45"/>
      <c r="F67" s="31"/>
      <c r="G67" s="31"/>
      <c r="H67" s="31"/>
      <c r="I67" s="31"/>
      <c r="J67" s="31"/>
      <c r="K67" s="31"/>
      <c r="L67" s="46"/>
      <c r="M67" s="47"/>
    </row>
    <row r="68" spans="1:13" x14ac:dyDescent="0.2">
      <c r="A68" s="10">
        <f t="shared" si="2"/>
        <v>25</v>
      </c>
      <c r="B68" s="11" t="s">
        <v>44</v>
      </c>
      <c r="C68" s="12" t="s">
        <v>20</v>
      </c>
      <c r="D68" s="45"/>
      <c r="E68" s="45"/>
      <c r="F68" s="31"/>
      <c r="G68" s="31"/>
      <c r="H68" s="31"/>
      <c r="I68" s="31"/>
      <c r="J68" s="31"/>
      <c r="K68" s="31"/>
      <c r="L68" s="46"/>
      <c r="M68" s="47"/>
    </row>
    <row r="69" spans="1:13" x14ac:dyDescent="0.2">
      <c r="A69" s="10">
        <f t="shared" si="2"/>
        <v>26</v>
      </c>
      <c r="B69" s="11" t="s">
        <v>45</v>
      </c>
      <c r="C69" s="12" t="s">
        <v>20</v>
      </c>
      <c r="D69" s="45"/>
      <c r="E69" s="45"/>
      <c r="F69" s="31"/>
      <c r="G69" s="31"/>
      <c r="H69" s="31"/>
      <c r="I69" s="31"/>
      <c r="J69" s="31"/>
      <c r="K69" s="31"/>
      <c r="L69" s="46"/>
      <c r="M69" s="47"/>
    </row>
    <row r="70" spans="1:13" x14ac:dyDescent="0.2">
      <c r="A70" s="10">
        <f t="shared" si="2"/>
        <v>27</v>
      </c>
      <c r="B70" s="11" t="s">
        <v>46</v>
      </c>
      <c r="C70" s="12" t="s">
        <v>20</v>
      </c>
      <c r="D70" s="45"/>
      <c r="E70" s="45"/>
      <c r="F70" s="31"/>
      <c r="G70" s="31"/>
      <c r="H70" s="31"/>
      <c r="I70" s="31"/>
      <c r="J70" s="31"/>
      <c r="K70" s="31"/>
      <c r="L70" s="46"/>
      <c r="M70" s="47"/>
    </row>
    <row r="71" spans="1:13" x14ac:dyDescent="0.2">
      <c r="A71" s="10">
        <f t="shared" si="2"/>
        <v>28</v>
      </c>
      <c r="B71" s="11" t="s">
        <v>47</v>
      </c>
      <c r="C71" s="12" t="s">
        <v>20</v>
      </c>
      <c r="D71" s="45"/>
      <c r="E71" s="45"/>
      <c r="F71" s="31"/>
      <c r="G71" s="31"/>
      <c r="H71" s="31"/>
      <c r="I71" s="31"/>
      <c r="J71" s="31"/>
      <c r="K71" s="31"/>
      <c r="L71" s="46"/>
      <c r="M71" s="47"/>
    </row>
    <row r="72" spans="1:13" x14ac:dyDescent="0.2">
      <c r="A72" s="10">
        <f t="shared" si="2"/>
        <v>29</v>
      </c>
      <c r="B72" s="11" t="s">
        <v>48</v>
      </c>
      <c r="C72" s="12" t="s">
        <v>20</v>
      </c>
      <c r="D72" s="45"/>
      <c r="E72" s="45"/>
      <c r="F72" s="31"/>
      <c r="G72" s="31"/>
      <c r="H72" s="31"/>
      <c r="I72" s="31"/>
      <c r="J72" s="31"/>
      <c r="K72" s="31"/>
      <c r="L72" s="46"/>
      <c r="M72" s="47"/>
    </row>
    <row r="73" spans="1:13" x14ac:dyDescent="0.2">
      <c r="A73" s="10">
        <f t="shared" si="2"/>
        <v>30</v>
      </c>
      <c r="B73" s="11" t="s">
        <v>49</v>
      </c>
      <c r="C73" s="12" t="s">
        <v>20</v>
      </c>
      <c r="D73" s="45"/>
      <c r="E73" s="45"/>
      <c r="F73" s="31"/>
      <c r="G73" s="31"/>
      <c r="H73" s="31"/>
      <c r="I73" s="31"/>
      <c r="J73" s="31"/>
      <c r="K73" s="31"/>
      <c r="L73" s="46"/>
      <c r="M73" s="47"/>
    </row>
    <row r="74" spans="1:13" x14ac:dyDescent="0.2">
      <c r="A74" s="62" t="s">
        <v>50</v>
      </c>
      <c r="B74" s="62"/>
      <c r="C74" s="12" t="s">
        <v>20</v>
      </c>
      <c r="D74" s="34">
        <f t="shared" ref="D74:L74" si="3">SUM(D44:D73)</f>
        <v>0</v>
      </c>
      <c r="E74" s="34">
        <f t="shared" si="3"/>
        <v>0</v>
      </c>
      <c r="F74" s="34">
        <f t="shared" si="3"/>
        <v>24796.071</v>
      </c>
      <c r="G74" s="18">
        <f>SUMIF(G44:G73,"&gt;0")</f>
        <v>0</v>
      </c>
      <c r="H74" s="34">
        <f t="shared" si="3"/>
        <v>26081.585999999999</v>
      </c>
      <c r="I74" s="18">
        <f>SUMIF(I44:I73,"&gt;0")</f>
        <v>0</v>
      </c>
      <c r="J74" s="34">
        <f t="shared" si="3"/>
        <v>25785.425999999999</v>
      </c>
      <c r="K74" s="18">
        <f>SUMIF(K44:K73,"&gt;0")</f>
        <v>0</v>
      </c>
      <c r="L74" s="43">
        <f t="shared" si="3"/>
        <v>76663.082999999999</v>
      </c>
      <c r="M74" s="44">
        <f>SUMIF(M44:M73,"&gt;0")</f>
        <v>0</v>
      </c>
    </row>
    <row r="76" spans="1:13" x14ac:dyDescent="0.2">
      <c r="B76" s="30" t="s">
        <v>87</v>
      </c>
    </row>
    <row r="77" spans="1:13" x14ac:dyDescent="0.2">
      <c r="A77" s="63" t="s">
        <v>5</v>
      </c>
      <c r="B77" s="63" t="s">
        <v>6</v>
      </c>
      <c r="C77" s="63" t="s">
        <v>7</v>
      </c>
      <c r="D77" s="53" t="s">
        <v>8</v>
      </c>
      <c r="E77" s="54"/>
      <c r="F77" s="70" t="s">
        <v>88</v>
      </c>
      <c r="G77" s="71"/>
      <c r="H77" s="71"/>
      <c r="I77" s="71"/>
      <c r="J77" s="72" t="s">
        <v>78</v>
      </c>
      <c r="K77" s="72"/>
      <c r="L77" s="72"/>
      <c r="M77" s="73"/>
    </row>
    <row r="78" spans="1:13" x14ac:dyDescent="0.2">
      <c r="A78" s="64"/>
      <c r="B78" s="64"/>
      <c r="C78" s="64"/>
      <c r="D78" s="53" t="s">
        <v>12</v>
      </c>
      <c r="E78" s="54"/>
      <c r="F78" s="60" t="s">
        <v>59</v>
      </c>
      <c r="G78" s="60"/>
      <c r="H78" s="60" t="s">
        <v>60</v>
      </c>
      <c r="I78" s="60"/>
      <c r="J78" s="60" t="s">
        <v>61</v>
      </c>
      <c r="K78" s="60"/>
      <c r="L78" s="75" t="s">
        <v>62</v>
      </c>
      <c r="M78" s="75"/>
    </row>
    <row r="79" spans="1:13" ht="105.75" x14ac:dyDescent="0.2">
      <c r="A79" s="65"/>
      <c r="B79" s="65"/>
      <c r="C79" s="65"/>
      <c r="D79" s="8" t="s">
        <v>17</v>
      </c>
      <c r="E79" s="8" t="s">
        <v>18</v>
      </c>
      <c r="F79" s="8" t="s">
        <v>17</v>
      </c>
      <c r="G79" s="8" t="s">
        <v>18</v>
      </c>
      <c r="H79" s="8" t="s">
        <v>17</v>
      </c>
      <c r="I79" s="8" t="s">
        <v>18</v>
      </c>
      <c r="J79" s="8" t="s">
        <v>17</v>
      </c>
      <c r="K79" s="8" t="s">
        <v>18</v>
      </c>
      <c r="L79" s="40" t="s">
        <v>17</v>
      </c>
      <c r="M79" s="40" t="s">
        <v>18</v>
      </c>
    </row>
    <row r="80" spans="1:13" x14ac:dyDescent="0.2">
      <c r="A80" s="10">
        <v>1</v>
      </c>
      <c r="B80" s="11" t="s">
        <v>19</v>
      </c>
      <c r="C80" s="12" t="s">
        <v>20</v>
      </c>
      <c r="D80" s="45"/>
      <c r="E80" s="45"/>
      <c r="F80" s="31"/>
      <c r="G80" s="31"/>
      <c r="H80" s="31"/>
      <c r="I80" s="31"/>
      <c r="J80" s="31"/>
      <c r="K80" s="31"/>
      <c r="L80" s="46"/>
      <c r="M80" s="47"/>
    </row>
    <row r="81" spans="1:13" x14ac:dyDescent="0.2">
      <c r="A81" s="10">
        <f t="shared" ref="A81:A109" si="4">A80+1</f>
        <v>2</v>
      </c>
      <c r="B81" s="11" t="s">
        <v>21</v>
      </c>
      <c r="C81" s="12" t="s">
        <v>20</v>
      </c>
      <c r="D81" s="45"/>
      <c r="E81" s="45"/>
      <c r="F81" s="31"/>
      <c r="G81" s="31"/>
      <c r="H81" s="31"/>
      <c r="I81" s="31"/>
      <c r="J81" s="31"/>
      <c r="K81" s="31"/>
      <c r="L81" s="46"/>
      <c r="M81" s="47"/>
    </row>
    <row r="82" spans="1:13" x14ac:dyDescent="0.2">
      <c r="A82" s="10">
        <f t="shared" si="4"/>
        <v>3</v>
      </c>
      <c r="B82" s="11" t="s">
        <v>22</v>
      </c>
      <c r="C82" s="12" t="s">
        <v>20</v>
      </c>
      <c r="D82" s="45"/>
      <c r="E82" s="45"/>
      <c r="F82" s="31"/>
      <c r="G82" s="31"/>
      <c r="H82" s="31"/>
      <c r="I82" s="31"/>
      <c r="J82" s="31"/>
      <c r="K82" s="31"/>
      <c r="L82" s="46"/>
      <c r="M82" s="47"/>
    </row>
    <row r="83" spans="1:13" x14ac:dyDescent="0.2">
      <c r="A83" s="10">
        <f t="shared" si="4"/>
        <v>4</v>
      </c>
      <c r="B83" s="11" t="s">
        <v>23</v>
      </c>
      <c r="C83" s="12" t="s">
        <v>20</v>
      </c>
      <c r="D83" s="45"/>
      <c r="E83" s="45"/>
      <c r="F83" s="31"/>
      <c r="G83" s="31"/>
      <c r="H83" s="31"/>
      <c r="I83" s="31"/>
      <c r="J83" s="31"/>
      <c r="K83" s="31"/>
      <c r="L83" s="46"/>
      <c r="M83" s="47"/>
    </row>
    <row r="84" spans="1:13" x14ac:dyDescent="0.2">
      <c r="A84" s="10">
        <f t="shared" si="4"/>
        <v>5</v>
      </c>
      <c r="B84" s="16" t="s">
        <v>24</v>
      </c>
      <c r="C84" s="12" t="s">
        <v>20</v>
      </c>
      <c r="D84" s="45"/>
      <c r="E84" s="45"/>
      <c r="F84" s="31"/>
      <c r="G84" s="31"/>
      <c r="H84" s="31"/>
      <c r="I84" s="31"/>
      <c r="J84" s="31"/>
      <c r="K84" s="31"/>
      <c r="L84" s="46"/>
      <c r="M84" s="47"/>
    </row>
    <row r="85" spans="1:13" x14ac:dyDescent="0.2">
      <c r="A85" s="10">
        <f t="shared" si="4"/>
        <v>6</v>
      </c>
      <c r="B85" s="16" t="s">
        <v>25</v>
      </c>
      <c r="C85" s="12" t="s">
        <v>20</v>
      </c>
      <c r="D85" s="45"/>
      <c r="E85" s="45"/>
      <c r="F85" s="31"/>
      <c r="G85" s="31"/>
      <c r="H85" s="31"/>
      <c r="I85" s="31"/>
      <c r="J85" s="31"/>
      <c r="K85" s="31"/>
      <c r="L85" s="46"/>
      <c r="M85" s="47"/>
    </row>
    <row r="86" spans="1:13" x14ac:dyDescent="0.2">
      <c r="A86" s="10">
        <f t="shared" si="4"/>
        <v>7</v>
      </c>
      <c r="B86" s="16" t="s">
        <v>26</v>
      </c>
      <c r="C86" s="12" t="s">
        <v>20</v>
      </c>
      <c r="D86" s="41"/>
      <c r="E86" s="41"/>
      <c r="F86" s="24">
        <v>28166.918000000001</v>
      </c>
      <c r="G86" s="24">
        <v>0</v>
      </c>
      <c r="H86" s="24">
        <v>26975.217000000001</v>
      </c>
      <c r="I86" s="24">
        <v>0</v>
      </c>
      <c r="J86" s="24">
        <v>26348.913</v>
      </c>
      <c r="K86" s="24">
        <v>0</v>
      </c>
      <c r="L86" s="42">
        <f>F86+H86+J86</f>
        <v>81491.04800000001</v>
      </c>
      <c r="M86" s="42">
        <f>G86+I86+K86</f>
        <v>0</v>
      </c>
    </row>
    <row r="87" spans="1:13" x14ac:dyDescent="0.2">
      <c r="A87" s="10">
        <f t="shared" si="4"/>
        <v>8</v>
      </c>
      <c r="B87" s="16" t="s">
        <v>27</v>
      </c>
      <c r="C87" s="12" t="s">
        <v>20</v>
      </c>
      <c r="D87" s="45"/>
      <c r="E87" s="45"/>
      <c r="F87" s="31"/>
      <c r="G87" s="31"/>
      <c r="H87" s="31"/>
      <c r="I87" s="31"/>
      <c r="J87" s="31"/>
      <c r="K87" s="31"/>
      <c r="L87" s="46"/>
      <c r="M87" s="47"/>
    </row>
    <row r="88" spans="1:13" x14ac:dyDescent="0.2">
      <c r="A88" s="10">
        <f t="shared" si="4"/>
        <v>9</v>
      </c>
      <c r="B88" s="16" t="s">
        <v>28</v>
      </c>
      <c r="C88" s="12" t="s">
        <v>20</v>
      </c>
      <c r="D88" s="45"/>
      <c r="E88" s="45"/>
      <c r="F88" s="31"/>
      <c r="G88" s="31"/>
      <c r="H88" s="31"/>
      <c r="I88" s="31"/>
      <c r="J88" s="31"/>
      <c r="K88" s="31"/>
      <c r="L88" s="46"/>
      <c r="M88" s="47"/>
    </row>
    <row r="89" spans="1:13" x14ac:dyDescent="0.2">
      <c r="A89" s="10">
        <f t="shared" si="4"/>
        <v>10</v>
      </c>
      <c r="B89" s="16" t="s">
        <v>29</v>
      </c>
      <c r="C89" s="12" t="s">
        <v>20</v>
      </c>
      <c r="D89" s="45"/>
      <c r="E89" s="45"/>
      <c r="F89" s="31"/>
      <c r="G89" s="31"/>
      <c r="H89" s="31"/>
      <c r="I89" s="31"/>
      <c r="J89" s="31"/>
      <c r="K89" s="31"/>
      <c r="L89" s="46"/>
      <c r="M89" s="47"/>
    </row>
    <row r="90" spans="1:13" x14ac:dyDescent="0.2">
      <c r="A90" s="10">
        <f t="shared" si="4"/>
        <v>11</v>
      </c>
      <c r="B90" s="11" t="s">
        <v>30</v>
      </c>
      <c r="C90" s="12" t="s">
        <v>20</v>
      </c>
      <c r="D90" s="45"/>
      <c r="E90" s="45"/>
      <c r="F90" s="31"/>
      <c r="G90" s="31"/>
      <c r="H90" s="31"/>
      <c r="I90" s="31"/>
      <c r="J90" s="31"/>
      <c r="K90" s="31"/>
      <c r="L90" s="46"/>
      <c r="M90" s="47"/>
    </row>
    <row r="91" spans="1:13" x14ac:dyDescent="0.2">
      <c r="A91" s="10">
        <f t="shared" si="4"/>
        <v>12</v>
      </c>
      <c r="B91" s="11" t="s">
        <v>31</v>
      </c>
      <c r="C91" s="12" t="s">
        <v>20</v>
      </c>
      <c r="D91" s="45"/>
      <c r="E91" s="45"/>
      <c r="F91" s="31"/>
      <c r="G91" s="31"/>
      <c r="H91" s="31"/>
      <c r="I91" s="31"/>
      <c r="J91" s="31"/>
      <c r="K91" s="31"/>
      <c r="L91" s="46"/>
      <c r="M91" s="47"/>
    </row>
    <row r="92" spans="1:13" x14ac:dyDescent="0.2">
      <c r="A92" s="10">
        <f t="shared" si="4"/>
        <v>13</v>
      </c>
      <c r="B92" s="11" t="s">
        <v>32</v>
      </c>
      <c r="C92" s="12" t="s">
        <v>20</v>
      </c>
      <c r="D92" s="45"/>
      <c r="E92" s="45"/>
      <c r="F92" s="31"/>
      <c r="G92" s="31"/>
      <c r="H92" s="31"/>
      <c r="I92" s="31"/>
      <c r="J92" s="31"/>
      <c r="K92" s="31"/>
      <c r="L92" s="46"/>
      <c r="M92" s="47"/>
    </row>
    <row r="93" spans="1:13" x14ac:dyDescent="0.2">
      <c r="A93" s="10">
        <f t="shared" si="4"/>
        <v>14</v>
      </c>
      <c r="B93" s="11" t="s">
        <v>33</v>
      </c>
      <c r="C93" s="12" t="s">
        <v>20</v>
      </c>
      <c r="D93" s="45"/>
      <c r="E93" s="45"/>
      <c r="F93" s="31"/>
      <c r="G93" s="31"/>
      <c r="H93" s="31"/>
      <c r="I93" s="31"/>
      <c r="J93" s="31"/>
      <c r="K93" s="31"/>
      <c r="L93" s="46"/>
      <c r="M93" s="47"/>
    </row>
    <row r="94" spans="1:13" x14ac:dyDescent="0.2">
      <c r="A94" s="10">
        <f t="shared" si="4"/>
        <v>15</v>
      </c>
      <c r="B94" s="11" t="s">
        <v>34</v>
      </c>
      <c r="C94" s="12" t="s">
        <v>20</v>
      </c>
      <c r="D94" s="45"/>
      <c r="E94" s="45"/>
      <c r="F94" s="31"/>
      <c r="G94" s="31"/>
      <c r="H94" s="31"/>
      <c r="I94" s="31"/>
      <c r="J94" s="31"/>
      <c r="K94" s="31"/>
      <c r="L94" s="46"/>
      <c r="M94" s="47"/>
    </row>
    <row r="95" spans="1:13" x14ac:dyDescent="0.2">
      <c r="A95" s="10">
        <f t="shared" si="4"/>
        <v>16</v>
      </c>
      <c r="B95" s="11" t="s">
        <v>35</v>
      </c>
      <c r="C95" s="12" t="s">
        <v>20</v>
      </c>
      <c r="D95" s="45"/>
      <c r="E95" s="45"/>
      <c r="F95" s="31"/>
      <c r="G95" s="31"/>
      <c r="H95" s="31"/>
      <c r="I95" s="31"/>
      <c r="J95" s="31"/>
      <c r="K95" s="31"/>
      <c r="L95" s="46"/>
      <c r="M95" s="47"/>
    </row>
    <row r="96" spans="1:13" x14ac:dyDescent="0.2">
      <c r="A96" s="10">
        <f t="shared" si="4"/>
        <v>17</v>
      </c>
      <c r="B96" s="11" t="s">
        <v>36</v>
      </c>
      <c r="C96" s="12" t="s">
        <v>20</v>
      </c>
      <c r="D96" s="45"/>
      <c r="E96" s="45"/>
      <c r="F96" s="31"/>
      <c r="G96" s="31"/>
      <c r="H96" s="31"/>
      <c r="I96" s="31"/>
      <c r="J96" s="31"/>
      <c r="K96" s="31"/>
      <c r="L96" s="46"/>
      <c r="M96" s="47"/>
    </row>
    <row r="97" spans="1:13" x14ac:dyDescent="0.2">
      <c r="A97" s="10">
        <f t="shared" si="4"/>
        <v>18</v>
      </c>
      <c r="B97" s="11" t="s">
        <v>37</v>
      </c>
      <c r="C97" s="12" t="s">
        <v>20</v>
      </c>
      <c r="D97" s="45"/>
      <c r="E97" s="45"/>
      <c r="F97" s="31"/>
      <c r="G97" s="31"/>
      <c r="H97" s="31"/>
      <c r="I97" s="31"/>
      <c r="J97" s="31"/>
      <c r="K97" s="31"/>
      <c r="L97" s="46"/>
      <c r="M97" s="47"/>
    </row>
    <row r="98" spans="1:13" x14ac:dyDescent="0.2">
      <c r="A98" s="10">
        <f t="shared" si="4"/>
        <v>19</v>
      </c>
      <c r="B98" s="11" t="s">
        <v>38</v>
      </c>
      <c r="C98" s="12" t="s">
        <v>20</v>
      </c>
      <c r="D98" s="45"/>
      <c r="E98" s="45"/>
      <c r="F98" s="31"/>
      <c r="G98" s="31"/>
      <c r="H98" s="31"/>
      <c r="I98" s="31"/>
      <c r="J98" s="31"/>
      <c r="K98" s="31"/>
      <c r="L98" s="46"/>
      <c r="M98" s="47"/>
    </row>
    <row r="99" spans="1:13" x14ac:dyDescent="0.2">
      <c r="A99" s="10">
        <f t="shared" si="4"/>
        <v>20</v>
      </c>
      <c r="B99" s="11" t="s">
        <v>39</v>
      </c>
      <c r="C99" s="12" t="s">
        <v>20</v>
      </c>
      <c r="D99" s="45"/>
      <c r="E99" s="45"/>
      <c r="F99" s="31"/>
      <c r="G99" s="31"/>
      <c r="H99" s="31"/>
      <c r="I99" s="31"/>
      <c r="J99" s="31"/>
      <c r="K99" s="31"/>
      <c r="L99" s="46"/>
      <c r="M99" s="47"/>
    </row>
    <row r="100" spans="1:13" x14ac:dyDescent="0.2">
      <c r="A100" s="10">
        <f t="shared" si="4"/>
        <v>21</v>
      </c>
      <c r="B100" s="11" t="s">
        <v>40</v>
      </c>
      <c r="C100" s="12" t="s">
        <v>20</v>
      </c>
      <c r="D100" s="45"/>
      <c r="E100" s="45"/>
      <c r="F100" s="31"/>
      <c r="G100" s="31"/>
      <c r="H100" s="31"/>
      <c r="I100" s="31"/>
      <c r="J100" s="31"/>
      <c r="K100" s="31"/>
      <c r="L100" s="46"/>
      <c r="M100" s="47"/>
    </row>
    <row r="101" spans="1:13" x14ac:dyDescent="0.2">
      <c r="A101" s="10">
        <f t="shared" si="4"/>
        <v>22</v>
      </c>
      <c r="B101" s="11" t="s">
        <v>41</v>
      </c>
      <c r="C101" s="12" t="s">
        <v>20</v>
      </c>
      <c r="D101" s="45"/>
      <c r="E101" s="45"/>
      <c r="F101" s="31"/>
      <c r="G101" s="31"/>
      <c r="H101" s="31"/>
      <c r="I101" s="31"/>
      <c r="J101" s="31"/>
      <c r="K101" s="31"/>
      <c r="L101" s="46"/>
      <c r="M101" s="47"/>
    </row>
    <row r="102" spans="1:13" x14ac:dyDescent="0.2">
      <c r="A102" s="10">
        <f t="shared" si="4"/>
        <v>23</v>
      </c>
      <c r="B102" s="11" t="s">
        <v>42</v>
      </c>
      <c r="C102" s="12" t="s">
        <v>20</v>
      </c>
      <c r="D102" s="45"/>
      <c r="E102" s="45"/>
      <c r="F102" s="31"/>
      <c r="G102" s="31"/>
      <c r="H102" s="31"/>
      <c r="I102" s="31"/>
      <c r="J102" s="31"/>
      <c r="K102" s="31"/>
      <c r="L102" s="46"/>
      <c r="M102" s="47"/>
    </row>
    <row r="103" spans="1:13" x14ac:dyDescent="0.2">
      <c r="A103" s="10">
        <f t="shared" si="4"/>
        <v>24</v>
      </c>
      <c r="B103" s="11" t="s">
        <v>43</v>
      </c>
      <c r="C103" s="12" t="s">
        <v>20</v>
      </c>
      <c r="D103" s="45"/>
      <c r="E103" s="45"/>
      <c r="F103" s="31"/>
      <c r="G103" s="31"/>
      <c r="H103" s="31"/>
      <c r="I103" s="31"/>
      <c r="J103" s="31"/>
      <c r="K103" s="31"/>
      <c r="L103" s="46"/>
      <c r="M103" s="47"/>
    </row>
    <row r="104" spans="1:13" x14ac:dyDescent="0.2">
      <c r="A104" s="10">
        <f t="shared" si="4"/>
        <v>25</v>
      </c>
      <c r="B104" s="11" t="s">
        <v>44</v>
      </c>
      <c r="C104" s="12" t="s">
        <v>20</v>
      </c>
      <c r="D104" s="45"/>
      <c r="E104" s="45"/>
      <c r="F104" s="31"/>
      <c r="G104" s="31"/>
      <c r="H104" s="31"/>
      <c r="I104" s="31"/>
      <c r="J104" s="31"/>
      <c r="K104" s="31"/>
      <c r="L104" s="46"/>
      <c r="M104" s="47"/>
    </row>
    <row r="105" spans="1:13" x14ac:dyDescent="0.2">
      <c r="A105" s="10">
        <f t="shared" si="4"/>
        <v>26</v>
      </c>
      <c r="B105" s="11" t="s">
        <v>45</v>
      </c>
      <c r="C105" s="12" t="s">
        <v>20</v>
      </c>
      <c r="D105" s="45"/>
      <c r="E105" s="45"/>
      <c r="F105" s="31"/>
      <c r="G105" s="31"/>
      <c r="H105" s="31"/>
      <c r="I105" s="31"/>
      <c r="J105" s="31"/>
      <c r="K105" s="31"/>
      <c r="L105" s="46"/>
      <c r="M105" s="47"/>
    </row>
    <row r="106" spans="1:13" x14ac:dyDescent="0.2">
      <c r="A106" s="10">
        <f t="shared" si="4"/>
        <v>27</v>
      </c>
      <c r="B106" s="11" t="s">
        <v>46</v>
      </c>
      <c r="C106" s="12" t="s">
        <v>20</v>
      </c>
      <c r="D106" s="45"/>
      <c r="E106" s="45"/>
      <c r="F106" s="31"/>
      <c r="G106" s="31"/>
      <c r="H106" s="31"/>
      <c r="I106" s="31"/>
      <c r="J106" s="31"/>
      <c r="K106" s="31"/>
      <c r="L106" s="46"/>
      <c r="M106" s="47"/>
    </row>
    <row r="107" spans="1:13" x14ac:dyDescent="0.2">
      <c r="A107" s="10">
        <f t="shared" si="4"/>
        <v>28</v>
      </c>
      <c r="B107" s="11" t="s">
        <v>47</v>
      </c>
      <c r="C107" s="12" t="s">
        <v>20</v>
      </c>
      <c r="D107" s="45"/>
      <c r="E107" s="45"/>
      <c r="F107" s="31"/>
      <c r="G107" s="31"/>
      <c r="H107" s="31"/>
      <c r="I107" s="31"/>
      <c r="J107" s="31"/>
      <c r="K107" s="31"/>
      <c r="L107" s="46"/>
      <c r="M107" s="47"/>
    </row>
    <row r="108" spans="1:13" x14ac:dyDescent="0.2">
      <c r="A108" s="10">
        <f t="shared" si="4"/>
        <v>29</v>
      </c>
      <c r="B108" s="11" t="s">
        <v>48</v>
      </c>
      <c r="C108" s="12" t="s">
        <v>20</v>
      </c>
      <c r="D108" s="45"/>
      <c r="E108" s="45"/>
      <c r="F108" s="31"/>
      <c r="G108" s="31"/>
      <c r="H108" s="31"/>
      <c r="I108" s="31"/>
      <c r="J108" s="31"/>
      <c r="K108" s="31"/>
      <c r="L108" s="46"/>
      <c r="M108" s="47"/>
    </row>
    <row r="109" spans="1:13" x14ac:dyDescent="0.2">
      <c r="A109" s="10">
        <f t="shared" si="4"/>
        <v>30</v>
      </c>
      <c r="B109" s="11" t="s">
        <v>49</v>
      </c>
      <c r="C109" s="12" t="s">
        <v>20</v>
      </c>
      <c r="D109" s="45"/>
      <c r="E109" s="45"/>
      <c r="F109" s="31"/>
      <c r="G109" s="31"/>
      <c r="H109" s="31"/>
      <c r="I109" s="31"/>
      <c r="J109" s="31"/>
      <c r="K109" s="31"/>
      <c r="L109" s="46"/>
      <c r="M109" s="47"/>
    </row>
    <row r="110" spans="1:13" x14ac:dyDescent="0.2">
      <c r="A110" s="62" t="s">
        <v>50</v>
      </c>
      <c r="B110" s="62"/>
      <c r="C110" s="12" t="s">
        <v>20</v>
      </c>
      <c r="D110" s="34">
        <f t="shared" ref="D110:L110" si="5">SUM(D80:D109)</f>
        <v>0</v>
      </c>
      <c r="E110" s="34">
        <f t="shared" si="5"/>
        <v>0</v>
      </c>
      <c r="F110" s="34">
        <f t="shared" si="5"/>
        <v>28166.918000000001</v>
      </c>
      <c r="G110" s="18">
        <f>SUMIF(G80:G109,"&gt;0")</f>
        <v>0</v>
      </c>
      <c r="H110" s="34">
        <f t="shared" si="5"/>
        <v>26975.217000000001</v>
      </c>
      <c r="I110" s="18">
        <f>SUMIF(I80:I109,"&gt;0")</f>
        <v>0</v>
      </c>
      <c r="J110" s="34">
        <f t="shared" si="5"/>
        <v>26348.913</v>
      </c>
      <c r="K110" s="18">
        <f>SUMIF(K80:K109,"&gt;0")</f>
        <v>0</v>
      </c>
      <c r="L110" s="43">
        <f t="shared" si="5"/>
        <v>81491.04800000001</v>
      </c>
      <c r="M110" s="44">
        <f>SUMIF(M80:M109,"&gt;0")</f>
        <v>0</v>
      </c>
    </row>
    <row r="112" spans="1:13" x14ac:dyDescent="0.2">
      <c r="B112" s="30" t="s">
        <v>89</v>
      </c>
    </row>
    <row r="113" spans="1:13" x14ac:dyDescent="0.2">
      <c r="A113" s="63" t="s">
        <v>5</v>
      </c>
      <c r="B113" s="63" t="s">
        <v>6</v>
      </c>
      <c r="C113" s="63" t="s">
        <v>7</v>
      </c>
      <c r="D113" s="53" t="s">
        <v>8</v>
      </c>
      <c r="E113" s="54"/>
      <c r="F113" s="70" t="s">
        <v>90</v>
      </c>
      <c r="G113" s="71"/>
      <c r="H113" s="71"/>
      <c r="I113" s="71"/>
      <c r="J113" s="72" t="s">
        <v>78</v>
      </c>
      <c r="K113" s="72"/>
      <c r="L113" s="72"/>
      <c r="M113" s="73"/>
    </row>
    <row r="114" spans="1:13" x14ac:dyDescent="0.2">
      <c r="A114" s="64"/>
      <c r="B114" s="64"/>
      <c r="C114" s="64"/>
      <c r="D114" s="53" t="s">
        <v>12</v>
      </c>
      <c r="E114" s="54"/>
      <c r="F114" s="60" t="s">
        <v>65</v>
      </c>
      <c r="G114" s="60"/>
      <c r="H114" s="60" t="s">
        <v>66</v>
      </c>
      <c r="I114" s="60"/>
      <c r="J114" s="60" t="s">
        <v>67</v>
      </c>
      <c r="K114" s="60"/>
      <c r="L114" s="75" t="s">
        <v>68</v>
      </c>
      <c r="M114" s="75"/>
    </row>
    <row r="115" spans="1:13" ht="105.75" x14ac:dyDescent="0.2">
      <c r="A115" s="65"/>
      <c r="B115" s="65"/>
      <c r="C115" s="65"/>
      <c r="D115" s="8" t="s">
        <v>17</v>
      </c>
      <c r="E115" s="8" t="s">
        <v>18</v>
      </c>
      <c r="F115" s="8" t="s">
        <v>17</v>
      </c>
      <c r="G115" s="8" t="s">
        <v>18</v>
      </c>
      <c r="H115" s="8" t="s">
        <v>17</v>
      </c>
      <c r="I115" s="8" t="s">
        <v>18</v>
      </c>
      <c r="J115" s="8" t="s">
        <v>17</v>
      </c>
      <c r="K115" s="8" t="s">
        <v>18</v>
      </c>
      <c r="L115" s="40" t="s">
        <v>17</v>
      </c>
      <c r="M115" s="40" t="s">
        <v>18</v>
      </c>
    </row>
    <row r="116" spans="1:13" x14ac:dyDescent="0.2">
      <c r="A116" s="10">
        <v>1</v>
      </c>
      <c r="B116" s="11" t="s">
        <v>19</v>
      </c>
      <c r="C116" s="12" t="s">
        <v>20</v>
      </c>
      <c r="D116" s="45"/>
      <c r="E116" s="45"/>
      <c r="F116" s="31"/>
      <c r="G116" s="31"/>
      <c r="H116" s="31"/>
      <c r="I116" s="31"/>
      <c r="J116" s="31"/>
      <c r="K116" s="31"/>
      <c r="L116" s="46"/>
      <c r="M116" s="47"/>
    </row>
    <row r="117" spans="1:13" x14ac:dyDescent="0.2">
      <c r="A117" s="10">
        <f t="shared" ref="A117:A145" si="6">A116+1</f>
        <v>2</v>
      </c>
      <c r="B117" s="11" t="s">
        <v>21</v>
      </c>
      <c r="C117" s="12" t="s">
        <v>20</v>
      </c>
      <c r="D117" s="45"/>
      <c r="E117" s="45"/>
      <c r="F117" s="31"/>
      <c r="G117" s="31"/>
      <c r="H117" s="31"/>
      <c r="I117" s="31"/>
      <c r="J117" s="31"/>
      <c r="K117" s="31"/>
      <c r="L117" s="46"/>
      <c r="M117" s="47"/>
    </row>
    <row r="118" spans="1:13" x14ac:dyDescent="0.2">
      <c r="A118" s="10">
        <f t="shared" si="6"/>
        <v>3</v>
      </c>
      <c r="B118" s="11" t="s">
        <v>22</v>
      </c>
      <c r="C118" s="12" t="s">
        <v>20</v>
      </c>
      <c r="D118" s="45"/>
      <c r="E118" s="45"/>
      <c r="F118" s="31"/>
      <c r="G118" s="31"/>
      <c r="H118" s="31"/>
      <c r="I118" s="31"/>
      <c r="J118" s="31"/>
      <c r="K118" s="31"/>
      <c r="L118" s="46"/>
      <c r="M118" s="47"/>
    </row>
    <row r="119" spans="1:13" x14ac:dyDescent="0.2">
      <c r="A119" s="10">
        <f t="shared" si="6"/>
        <v>4</v>
      </c>
      <c r="B119" s="11" t="s">
        <v>23</v>
      </c>
      <c r="C119" s="12" t="s">
        <v>20</v>
      </c>
      <c r="D119" s="45"/>
      <c r="E119" s="45"/>
      <c r="F119" s="31"/>
      <c r="G119" s="31"/>
      <c r="H119" s="31"/>
      <c r="I119" s="31"/>
      <c r="J119" s="31"/>
      <c r="K119" s="31"/>
      <c r="L119" s="46"/>
      <c r="M119" s="47"/>
    </row>
    <row r="120" spans="1:13" x14ac:dyDescent="0.2">
      <c r="A120" s="10">
        <f t="shared" si="6"/>
        <v>5</v>
      </c>
      <c r="B120" s="16" t="s">
        <v>24</v>
      </c>
      <c r="C120" s="12" t="s">
        <v>20</v>
      </c>
      <c r="D120" s="45"/>
      <c r="E120" s="45"/>
      <c r="F120" s="31"/>
      <c r="G120" s="31"/>
      <c r="H120" s="31"/>
      <c r="I120" s="31"/>
      <c r="J120" s="31"/>
      <c r="K120" s="31"/>
      <c r="L120" s="46"/>
      <c r="M120" s="47"/>
    </row>
    <row r="121" spans="1:13" x14ac:dyDescent="0.2">
      <c r="A121" s="10">
        <f t="shared" si="6"/>
        <v>6</v>
      </c>
      <c r="B121" s="16" t="s">
        <v>25</v>
      </c>
      <c r="C121" s="12" t="s">
        <v>20</v>
      </c>
      <c r="D121" s="45"/>
      <c r="E121" s="45"/>
      <c r="F121" s="31"/>
      <c r="G121" s="31"/>
      <c r="H121" s="31"/>
      <c r="I121" s="31"/>
      <c r="J121" s="31"/>
      <c r="K121" s="31"/>
      <c r="L121" s="46"/>
      <c r="M121" s="47"/>
    </row>
    <row r="122" spans="1:13" x14ac:dyDescent="0.2">
      <c r="A122" s="10">
        <f t="shared" si="6"/>
        <v>7</v>
      </c>
      <c r="B122" s="16" t="s">
        <v>26</v>
      </c>
      <c r="C122" s="12" t="s">
        <v>20</v>
      </c>
      <c r="D122" s="41"/>
      <c r="E122" s="41"/>
      <c r="F122" s="24">
        <v>24897.758999999998</v>
      </c>
      <c r="G122" s="24">
        <v>0</v>
      </c>
      <c r="H122" s="24">
        <v>26811.603999999999</v>
      </c>
      <c r="I122" s="24">
        <v>0</v>
      </c>
      <c r="J122" s="24">
        <v>28052.482</v>
      </c>
      <c r="K122" s="24">
        <v>0</v>
      </c>
      <c r="L122" s="42">
        <f>F122+H122+J122</f>
        <v>79761.845000000001</v>
      </c>
      <c r="M122" s="42">
        <f>G122+I122+K122</f>
        <v>0</v>
      </c>
    </row>
    <row r="123" spans="1:13" x14ac:dyDescent="0.2">
      <c r="A123" s="10">
        <f t="shared" si="6"/>
        <v>8</v>
      </c>
      <c r="B123" s="16" t="s">
        <v>27</v>
      </c>
      <c r="C123" s="12" t="s">
        <v>20</v>
      </c>
      <c r="D123" s="45"/>
      <c r="E123" s="45"/>
      <c r="F123" s="31"/>
      <c r="G123" s="31"/>
      <c r="H123" s="31"/>
      <c r="I123" s="31"/>
      <c r="J123" s="31"/>
      <c r="K123" s="31"/>
      <c r="L123" s="46"/>
      <c r="M123" s="47"/>
    </row>
    <row r="124" spans="1:13" x14ac:dyDescent="0.2">
      <c r="A124" s="10">
        <f t="shared" si="6"/>
        <v>9</v>
      </c>
      <c r="B124" s="16" t="s">
        <v>28</v>
      </c>
      <c r="C124" s="12" t="s">
        <v>20</v>
      </c>
      <c r="D124" s="45"/>
      <c r="E124" s="45"/>
      <c r="F124" s="31"/>
      <c r="G124" s="31"/>
      <c r="H124" s="31"/>
      <c r="I124" s="31"/>
      <c r="J124" s="31"/>
      <c r="K124" s="31"/>
      <c r="L124" s="46"/>
      <c r="M124" s="47"/>
    </row>
    <row r="125" spans="1:13" x14ac:dyDescent="0.2">
      <c r="A125" s="10">
        <f t="shared" si="6"/>
        <v>10</v>
      </c>
      <c r="B125" s="16" t="s">
        <v>29</v>
      </c>
      <c r="C125" s="12" t="s">
        <v>20</v>
      </c>
      <c r="D125" s="45"/>
      <c r="E125" s="45"/>
      <c r="F125" s="31"/>
      <c r="G125" s="31"/>
      <c r="H125" s="31"/>
      <c r="I125" s="31"/>
      <c r="J125" s="31"/>
      <c r="K125" s="31"/>
      <c r="L125" s="46"/>
      <c r="M125" s="47"/>
    </row>
    <row r="126" spans="1:13" x14ac:dyDescent="0.2">
      <c r="A126" s="10">
        <f t="shared" si="6"/>
        <v>11</v>
      </c>
      <c r="B126" s="11" t="s">
        <v>30</v>
      </c>
      <c r="C126" s="12" t="s">
        <v>20</v>
      </c>
      <c r="D126" s="45"/>
      <c r="E126" s="45"/>
      <c r="F126" s="31"/>
      <c r="G126" s="31"/>
      <c r="H126" s="31"/>
      <c r="I126" s="31"/>
      <c r="J126" s="31"/>
      <c r="K126" s="31"/>
      <c r="L126" s="46"/>
      <c r="M126" s="47"/>
    </row>
    <row r="127" spans="1:13" x14ac:dyDescent="0.2">
      <c r="A127" s="10">
        <f t="shared" si="6"/>
        <v>12</v>
      </c>
      <c r="B127" s="11" t="s">
        <v>31</v>
      </c>
      <c r="C127" s="12" t="s">
        <v>20</v>
      </c>
      <c r="D127" s="45"/>
      <c r="E127" s="45"/>
      <c r="F127" s="31"/>
      <c r="G127" s="31"/>
      <c r="H127" s="31"/>
      <c r="I127" s="31"/>
      <c r="J127" s="31"/>
      <c r="K127" s="31"/>
      <c r="L127" s="46"/>
      <c r="M127" s="47"/>
    </row>
    <row r="128" spans="1:13" x14ac:dyDescent="0.2">
      <c r="A128" s="10">
        <f t="shared" si="6"/>
        <v>13</v>
      </c>
      <c r="B128" s="11" t="s">
        <v>32</v>
      </c>
      <c r="C128" s="12" t="s">
        <v>20</v>
      </c>
      <c r="D128" s="45"/>
      <c r="E128" s="45"/>
      <c r="F128" s="31"/>
      <c r="G128" s="31"/>
      <c r="H128" s="31"/>
      <c r="I128" s="31"/>
      <c r="J128" s="31"/>
      <c r="K128" s="31"/>
      <c r="L128" s="46"/>
      <c r="M128" s="47"/>
    </row>
    <row r="129" spans="1:13" x14ac:dyDescent="0.2">
      <c r="A129" s="10">
        <f t="shared" si="6"/>
        <v>14</v>
      </c>
      <c r="B129" s="11" t="s">
        <v>33</v>
      </c>
      <c r="C129" s="12" t="s">
        <v>20</v>
      </c>
      <c r="D129" s="45"/>
      <c r="E129" s="45"/>
      <c r="F129" s="31"/>
      <c r="G129" s="31"/>
      <c r="H129" s="31"/>
      <c r="I129" s="31"/>
      <c r="J129" s="31"/>
      <c r="K129" s="31"/>
      <c r="L129" s="46"/>
      <c r="M129" s="47"/>
    </row>
    <row r="130" spans="1:13" x14ac:dyDescent="0.2">
      <c r="A130" s="10">
        <f t="shared" si="6"/>
        <v>15</v>
      </c>
      <c r="B130" s="11" t="s">
        <v>34</v>
      </c>
      <c r="C130" s="12" t="s">
        <v>20</v>
      </c>
      <c r="D130" s="45"/>
      <c r="E130" s="45"/>
      <c r="F130" s="31"/>
      <c r="G130" s="31"/>
      <c r="H130" s="31"/>
      <c r="I130" s="31"/>
      <c r="J130" s="31"/>
      <c r="K130" s="31"/>
      <c r="L130" s="46"/>
      <c r="M130" s="47"/>
    </row>
    <row r="131" spans="1:13" x14ac:dyDescent="0.2">
      <c r="A131" s="10">
        <f t="shared" si="6"/>
        <v>16</v>
      </c>
      <c r="B131" s="11" t="s">
        <v>35</v>
      </c>
      <c r="C131" s="12" t="s">
        <v>20</v>
      </c>
      <c r="D131" s="45"/>
      <c r="E131" s="45"/>
      <c r="F131" s="31"/>
      <c r="G131" s="31"/>
      <c r="H131" s="31"/>
      <c r="I131" s="31"/>
      <c r="J131" s="31"/>
      <c r="K131" s="31"/>
      <c r="L131" s="46"/>
      <c r="M131" s="47"/>
    </row>
    <row r="132" spans="1:13" x14ac:dyDescent="0.2">
      <c r="A132" s="10">
        <f t="shared" si="6"/>
        <v>17</v>
      </c>
      <c r="B132" s="11" t="s">
        <v>36</v>
      </c>
      <c r="C132" s="12" t="s">
        <v>20</v>
      </c>
      <c r="D132" s="45"/>
      <c r="E132" s="45"/>
      <c r="F132" s="31"/>
      <c r="G132" s="31"/>
      <c r="H132" s="31"/>
      <c r="I132" s="31"/>
      <c r="J132" s="31"/>
      <c r="K132" s="31"/>
      <c r="L132" s="46"/>
      <c r="M132" s="47"/>
    </row>
    <row r="133" spans="1:13" x14ac:dyDescent="0.2">
      <c r="A133" s="10">
        <f t="shared" si="6"/>
        <v>18</v>
      </c>
      <c r="B133" s="11" t="s">
        <v>37</v>
      </c>
      <c r="C133" s="12" t="s">
        <v>20</v>
      </c>
      <c r="D133" s="45"/>
      <c r="E133" s="45"/>
      <c r="F133" s="31"/>
      <c r="G133" s="31"/>
      <c r="H133" s="31"/>
      <c r="I133" s="31"/>
      <c r="J133" s="31"/>
      <c r="K133" s="31"/>
      <c r="L133" s="46"/>
      <c r="M133" s="47"/>
    </row>
    <row r="134" spans="1:13" x14ac:dyDescent="0.2">
      <c r="A134" s="10">
        <f t="shared" si="6"/>
        <v>19</v>
      </c>
      <c r="B134" s="11" t="s">
        <v>38</v>
      </c>
      <c r="C134" s="12" t="s">
        <v>20</v>
      </c>
      <c r="D134" s="45"/>
      <c r="E134" s="45"/>
      <c r="F134" s="31"/>
      <c r="G134" s="31"/>
      <c r="H134" s="31"/>
      <c r="I134" s="31"/>
      <c r="J134" s="31"/>
      <c r="K134" s="31"/>
      <c r="L134" s="46"/>
      <c r="M134" s="47"/>
    </row>
    <row r="135" spans="1:13" x14ac:dyDescent="0.2">
      <c r="A135" s="10">
        <f t="shared" si="6"/>
        <v>20</v>
      </c>
      <c r="B135" s="11" t="s">
        <v>39</v>
      </c>
      <c r="C135" s="12" t="s">
        <v>20</v>
      </c>
      <c r="D135" s="45"/>
      <c r="E135" s="45"/>
      <c r="F135" s="31"/>
      <c r="G135" s="31"/>
      <c r="H135" s="31"/>
      <c r="I135" s="31"/>
      <c r="J135" s="31"/>
      <c r="K135" s="31"/>
      <c r="L135" s="46"/>
      <c r="M135" s="47"/>
    </row>
    <row r="136" spans="1:13" x14ac:dyDescent="0.2">
      <c r="A136" s="10">
        <f t="shared" si="6"/>
        <v>21</v>
      </c>
      <c r="B136" s="11" t="s">
        <v>40</v>
      </c>
      <c r="C136" s="12" t="s">
        <v>20</v>
      </c>
      <c r="D136" s="45"/>
      <c r="E136" s="45"/>
      <c r="F136" s="31"/>
      <c r="G136" s="31"/>
      <c r="H136" s="31"/>
      <c r="I136" s="31"/>
      <c r="J136" s="31"/>
      <c r="K136" s="31"/>
      <c r="L136" s="46"/>
      <c r="M136" s="47"/>
    </row>
    <row r="137" spans="1:13" x14ac:dyDescent="0.2">
      <c r="A137" s="10">
        <f t="shared" si="6"/>
        <v>22</v>
      </c>
      <c r="B137" s="11" t="s">
        <v>41</v>
      </c>
      <c r="C137" s="12" t="s">
        <v>20</v>
      </c>
      <c r="D137" s="45"/>
      <c r="E137" s="45"/>
      <c r="F137" s="31"/>
      <c r="G137" s="31"/>
      <c r="H137" s="31"/>
      <c r="I137" s="31"/>
      <c r="J137" s="31"/>
      <c r="K137" s="31"/>
      <c r="L137" s="46"/>
      <c r="M137" s="47"/>
    </row>
    <row r="138" spans="1:13" x14ac:dyDescent="0.2">
      <c r="A138" s="10">
        <f t="shared" si="6"/>
        <v>23</v>
      </c>
      <c r="B138" s="11" t="s">
        <v>42</v>
      </c>
      <c r="C138" s="12" t="s">
        <v>20</v>
      </c>
      <c r="D138" s="45"/>
      <c r="E138" s="45"/>
      <c r="F138" s="31"/>
      <c r="G138" s="31"/>
      <c r="H138" s="31"/>
      <c r="I138" s="31"/>
      <c r="J138" s="31"/>
      <c r="K138" s="31"/>
      <c r="L138" s="46"/>
      <c r="M138" s="47"/>
    </row>
    <row r="139" spans="1:13" x14ac:dyDescent="0.2">
      <c r="A139" s="10">
        <f t="shared" si="6"/>
        <v>24</v>
      </c>
      <c r="B139" s="11" t="s">
        <v>43</v>
      </c>
      <c r="C139" s="12" t="s">
        <v>20</v>
      </c>
      <c r="D139" s="45"/>
      <c r="E139" s="45"/>
      <c r="F139" s="31"/>
      <c r="G139" s="31"/>
      <c r="H139" s="31"/>
      <c r="I139" s="31"/>
      <c r="J139" s="31"/>
      <c r="K139" s="31"/>
      <c r="L139" s="46"/>
      <c r="M139" s="47"/>
    </row>
    <row r="140" spans="1:13" x14ac:dyDescent="0.2">
      <c r="A140" s="10">
        <f t="shared" si="6"/>
        <v>25</v>
      </c>
      <c r="B140" s="11" t="s">
        <v>44</v>
      </c>
      <c r="C140" s="12" t="s">
        <v>20</v>
      </c>
      <c r="D140" s="45"/>
      <c r="E140" s="45"/>
      <c r="F140" s="31"/>
      <c r="G140" s="31"/>
      <c r="H140" s="31"/>
      <c r="I140" s="31"/>
      <c r="J140" s="31"/>
      <c r="K140" s="31"/>
      <c r="L140" s="46"/>
      <c r="M140" s="47"/>
    </row>
    <row r="141" spans="1:13" x14ac:dyDescent="0.2">
      <c r="A141" s="10">
        <f t="shared" si="6"/>
        <v>26</v>
      </c>
      <c r="B141" s="11" t="s">
        <v>45</v>
      </c>
      <c r="C141" s="12" t="s">
        <v>20</v>
      </c>
      <c r="D141" s="45"/>
      <c r="E141" s="45"/>
      <c r="F141" s="31"/>
      <c r="G141" s="31"/>
      <c r="H141" s="31"/>
      <c r="I141" s="31"/>
      <c r="J141" s="31"/>
      <c r="K141" s="31"/>
      <c r="L141" s="46"/>
      <c r="M141" s="47"/>
    </row>
    <row r="142" spans="1:13" x14ac:dyDescent="0.2">
      <c r="A142" s="10">
        <f t="shared" si="6"/>
        <v>27</v>
      </c>
      <c r="B142" s="11" t="s">
        <v>46</v>
      </c>
      <c r="C142" s="12" t="s">
        <v>20</v>
      </c>
      <c r="D142" s="45"/>
      <c r="E142" s="45"/>
      <c r="F142" s="31"/>
      <c r="G142" s="31"/>
      <c r="H142" s="31"/>
      <c r="I142" s="31"/>
      <c r="J142" s="31"/>
      <c r="K142" s="31"/>
      <c r="L142" s="46"/>
      <c r="M142" s="47"/>
    </row>
    <row r="143" spans="1:13" x14ac:dyDescent="0.2">
      <c r="A143" s="10">
        <f t="shared" si="6"/>
        <v>28</v>
      </c>
      <c r="B143" s="11" t="s">
        <v>47</v>
      </c>
      <c r="C143" s="12" t="s">
        <v>20</v>
      </c>
      <c r="D143" s="45"/>
      <c r="E143" s="45"/>
      <c r="F143" s="31"/>
      <c r="G143" s="31"/>
      <c r="H143" s="31"/>
      <c r="I143" s="31"/>
      <c r="J143" s="31"/>
      <c r="K143" s="31"/>
      <c r="L143" s="46"/>
      <c r="M143" s="47"/>
    </row>
    <row r="144" spans="1:13" x14ac:dyDescent="0.2">
      <c r="A144" s="10">
        <f t="shared" si="6"/>
        <v>29</v>
      </c>
      <c r="B144" s="11" t="s">
        <v>48</v>
      </c>
      <c r="C144" s="12" t="s">
        <v>20</v>
      </c>
      <c r="D144" s="45"/>
      <c r="E144" s="45"/>
      <c r="F144" s="31"/>
      <c r="G144" s="31"/>
      <c r="H144" s="31"/>
      <c r="I144" s="31"/>
      <c r="J144" s="31"/>
      <c r="K144" s="31"/>
      <c r="L144" s="46"/>
      <c r="M144" s="47"/>
    </row>
    <row r="145" spans="1:13" x14ac:dyDescent="0.2">
      <c r="A145" s="10">
        <f t="shared" si="6"/>
        <v>30</v>
      </c>
      <c r="B145" s="11" t="s">
        <v>49</v>
      </c>
      <c r="C145" s="12" t="s">
        <v>20</v>
      </c>
      <c r="D145" s="45"/>
      <c r="E145" s="45"/>
      <c r="F145" s="31"/>
      <c r="G145" s="31"/>
      <c r="H145" s="31"/>
      <c r="I145" s="31"/>
      <c r="J145" s="31"/>
      <c r="K145" s="31"/>
      <c r="L145" s="46"/>
      <c r="M145" s="47"/>
    </row>
    <row r="146" spans="1:13" x14ac:dyDescent="0.2">
      <c r="A146" s="62" t="s">
        <v>50</v>
      </c>
      <c r="B146" s="62"/>
      <c r="C146" s="12" t="s">
        <v>20</v>
      </c>
      <c r="D146" s="34">
        <f t="shared" ref="D146:L146" si="7">SUM(D116:D145)</f>
        <v>0</v>
      </c>
      <c r="E146" s="34">
        <f t="shared" si="7"/>
        <v>0</v>
      </c>
      <c r="F146" s="34">
        <f t="shared" si="7"/>
        <v>24897.758999999998</v>
      </c>
      <c r="G146" s="18">
        <f>SUMIF(G116:G145,"&gt;0")</f>
        <v>0</v>
      </c>
      <c r="H146" s="34">
        <f t="shared" si="7"/>
        <v>26811.603999999999</v>
      </c>
      <c r="I146" s="18">
        <f>SUMIF(I116:I145,"&gt;0")</f>
        <v>0</v>
      </c>
      <c r="J146" s="34">
        <f t="shared" si="7"/>
        <v>28052.482</v>
      </c>
      <c r="K146" s="18">
        <f>SUMIF(K116:K145,"&gt;0")</f>
        <v>0</v>
      </c>
      <c r="L146" s="43">
        <f t="shared" si="7"/>
        <v>79761.845000000001</v>
      </c>
      <c r="M146" s="44">
        <f>SUMIF(M116:M145,"&gt;0")</f>
        <v>0</v>
      </c>
    </row>
  </sheetData>
  <mergeCells count="50">
    <mergeCell ref="H114:I114"/>
    <mergeCell ref="J114:K114"/>
    <mergeCell ref="L114:M114"/>
    <mergeCell ref="A146:B146"/>
    <mergeCell ref="L78:M78"/>
    <mergeCell ref="A110:B110"/>
    <mergeCell ref="A113:A115"/>
    <mergeCell ref="B113:B115"/>
    <mergeCell ref="C113:C115"/>
    <mergeCell ref="D113:E113"/>
    <mergeCell ref="F113:I113"/>
    <mergeCell ref="J113:M113"/>
    <mergeCell ref="D114:E114"/>
    <mergeCell ref="F114:G114"/>
    <mergeCell ref="A77:A79"/>
    <mergeCell ref="B77:B79"/>
    <mergeCell ref="C77:C79"/>
    <mergeCell ref="D77:E77"/>
    <mergeCell ref="F77:I77"/>
    <mergeCell ref="J77:M77"/>
    <mergeCell ref="D78:E78"/>
    <mergeCell ref="F78:G78"/>
    <mergeCell ref="H78:I78"/>
    <mergeCell ref="J78:K78"/>
    <mergeCell ref="A74:B74"/>
    <mergeCell ref="H6:I6"/>
    <mergeCell ref="J6:K6"/>
    <mergeCell ref="L6:M6"/>
    <mergeCell ref="A38:B38"/>
    <mergeCell ref="A41:A43"/>
    <mergeCell ref="B41:B43"/>
    <mergeCell ref="C41:C43"/>
    <mergeCell ref="D41:E41"/>
    <mergeCell ref="F41:I41"/>
    <mergeCell ref="J41:M41"/>
    <mergeCell ref="D42:E42"/>
    <mergeCell ref="F42:G42"/>
    <mergeCell ref="H42:I42"/>
    <mergeCell ref="J42:K42"/>
    <mergeCell ref="L42:M42"/>
    <mergeCell ref="H1:L1"/>
    <mergeCell ref="A3:M3"/>
    <mergeCell ref="A5:A7"/>
    <mergeCell ref="B5:B7"/>
    <mergeCell ref="C5:C7"/>
    <mergeCell ref="D5:E5"/>
    <mergeCell ref="F5:I5"/>
    <mergeCell ref="J5:M5"/>
    <mergeCell ref="D6:E6"/>
    <mergeCell ref="F6:G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opLeftCell="A10" zoomScale="85" zoomScaleNormal="85" workbookViewId="0">
      <selection activeCell="F113" sqref="F113:M146"/>
    </sheetView>
  </sheetViews>
  <sheetFormatPr defaultRowHeight="12.75" x14ac:dyDescent="0.2"/>
  <cols>
    <col min="1" max="1" width="5.42578125" style="3" customWidth="1"/>
    <col min="2" max="2" width="36.7109375" style="3" customWidth="1"/>
    <col min="3" max="3" width="9.140625" style="3"/>
    <col min="4" max="5" width="12.5703125" style="3" hidden="1" customWidth="1"/>
    <col min="6" max="11" width="12.5703125" style="6" customWidth="1"/>
    <col min="12" max="13" width="12.5703125" style="3" customWidth="1"/>
    <col min="14" max="16384" width="9.140625" style="3"/>
  </cols>
  <sheetData>
    <row r="1" spans="1:13" ht="12.75" customHeight="1" x14ac:dyDescent="0.2">
      <c r="A1" s="1"/>
      <c r="B1" s="1"/>
      <c r="C1" s="1"/>
      <c r="D1" s="1"/>
      <c r="E1" s="1"/>
      <c r="F1" s="2"/>
      <c r="G1" s="2"/>
      <c r="H1" s="49" t="s">
        <v>0</v>
      </c>
      <c r="I1" s="49"/>
      <c r="J1" s="49"/>
      <c r="K1" s="49"/>
      <c r="L1" s="49"/>
    </row>
    <row r="2" spans="1:13" x14ac:dyDescent="0.2">
      <c r="A2" s="1"/>
      <c r="B2" s="30"/>
      <c r="C2" s="1"/>
      <c r="D2" s="1"/>
      <c r="E2" s="1"/>
      <c r="F2" s="2"/>
      <c r="G2" s="2"/>
      <c r="H2" s="5"/>
      <c r="I2" s="5"/>
      <c r="J2" s="5"/>
      <c r="K2" s="5"/>
      <c r="L2" s="5"/>
    </row>
    <row r="3" spans="1:13" ht="12.75" customHeight="1" x14ac:dyDescent="0.2">
      <c r="A3" s="51" t="s">
        <v>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x14ac:dyDescent="0.2">
      <c r="B4" s="30" t="s">
        <v>82</v>
      </c>
    </row>
    <row r="5" spans="1:13" ht="12.75" customHeight="1" x14ac:dyDescent="0.2">
      <c r="A5" s="63" t="s">
        <v>5</v>
      </c>
      <c r="B5" s="63" t="s">
        <v>6</v>
      </c>
      <c r="C5" s="63" t="s">
        <v>7</v>
      </c>
      <c r="D5" s="53" t="s">
        <v>8</v>
      </c>
      <c r="E5" s="54"/>
      <c r="F5" s="70" t="s">
        <v>77</v>
      </c>
      <c r="G5" s="71"/>
      <c r="H5" s="71"/>
      <c r="I5" s="71"/>
      <c r="J5" s="72" t="s">
        <v>78</v>
      </c>
      <c r="K5" s="72"/>
      <c r="L5" s="72"/>
      <c r="M5" s="73"/>
    </row>
    <row r="6" spans="1:13" s="7" customFormat="1" x14ac:dyDescent="0.2">
      <c r="A6" s="64"/>
      <c r="B6" s="64"/>
      <c r="C6" s="64"/>
      <c r="D6" s="53" t="s">
        <v>83</v>
      </c>
      <c r="E6" s="54"/>
      <c r="F6" s="55" t="s">
        <v>13</v>
      </c>
      <c r="G6" s="57"/>
      <c r="H6" s="55" t="s">
        <v>14</v>
      </c>
      <c r="I6" s="57"/>
      <c r="J6" s="55" t="s">
        <v>15</v>
      </c>
      <c r="K6" s="57"/>
      <c r="L6" s="55" t="s">
        <v>16</v>
      </c>
      <c r="M6" s="57"/>
    </row>
    <row r="7" spans="1:13" s="9" customFormat="1" ht="144" customHeight="1" x14ac:dyDescent="0.2">
      <c r="A7" s="65"/>
      <c r="B7" s="65"/>
      <c r="C7" s="65"/>
      <c r="D7" s="8" t="s">
        <v>17</v>
      </c>
      <c r="E7" s="8" t="s">
        <v>18</v>
      </c>
      <c r="F7" s="8" t="s">
        <v>17</v>
      </c>
      <c r="G7" s="8" t="s">
        <v>18</v>
      </c>
      <c r="H7" s="8" t="s">
        <v>17</v>
      </c>
      <c r="I7" s="8" t="s">
        <v>18</v>
      </c>
      <c r="J7" s="8" t="s">
        <v>17</v>
      </c>
      <c r="K7" s="8" t="s">
        <v>18</v>
      </c>
      <c r="L7" s="8" t="s">
        <v>17</v>
      </c>
      <c r="M7" s="8" t="s">
        <v>18</v>
      </c>
    </row>
    <row r="8" spans="1:13" s="7" customFormat="1" x14ac:dyDescent="0.2">
      <c r="A8" s="10">
        <v>1</v>
      </c>
      <c r="B8" s="11" t="s">
        <v>19</v>
      </c>
      <c r="C8" s="12" t="s">
        <v>20</v>
      </c>
      <c r="D8" s="28"/>
      <c r="E8" s="28"/>
      <c r="F8" s="28"/>
      <c r="G8" s="28"/>
      <c r="H8" s="28"/>
      <c r="I8" s="28"/>
      <c r="J8" s="28"/>
      <c r="K8" s="28"/>
      <c r="L8" s="32">
        <f>SUM(F8+H8+J8)</f>
        <v>0</v>
      </c>
      <c r="M8" s="32">
        <f>SUM(G8+I8+K8)</f>
        <v>0</v>
      </c>
    </row>
    <row r="9" spans="1:13" s="7" customFormat="1" x14ac:dyDescent="0.2">
      <c r="A9" s="10">
        <f t="shared" ref="A9:A37" si="0">A8+1</f>
        <v>2</v>
      </c>
      <c r="B9" s="11" t="s">
        <v>21</v>
      </c>
      <c r="C9" s="12" t="s">
        <v>20</v>
      </c>
      <c r="D9" s="28"/>
      <c r="E9" s="28"/>
      <c r="F9" s="28">
        <v>63.390999999999998</v>
      </c>
      <c r="G9" s="28"/>
      <c r="H9" s="28">
        <v>59.033999999999999</v>
      </c>
      <c r="I9" s="28"/>
      <c r="J9" s="28">
        <v>61.286999999999999</v>
      </c>
      <c r="K9" s="28"/>
      <c r="L9" s="32">
        <f t="shared" ref="L9:M37" si="1">SUM(F9+H9+J9)</f>
        <v>183.71199999999999</v>
      </c>
      <c r="M9" s="32">
        <f t="shared" si="1"/>
        <v>0</v>
      </c>
    </row>
    <row r="10" spans="1:13" s="7" customFormat="1" x14ac:dyDescent="0.2">
      <c r="A10" s="10">
        <f t="shared" si="0"/>
        <v>3</v>
      </c>
      <c r="B10" s="11" t="s">
        <v>22</v>
      </c>
      <c r="C10" s="12" t="s">
        <v>20</v>
      </c>
      <c r="D10" s="28"/>
      <c r="E10" s="28"/>
      <c r="F10" s="28"/>
      <c r="G10" s="28"/>
      <c r="H10" s="28"/>
      <c r="I10" s="28"/>
      <c r="J10" s="28"/>
      <c r="K10" s="28"/>
      <c r="L10" s="32">
        <f t="shared" si="1"/>
        <v>0</v>
      </c>
      <c r="M10" s="32">
        <f t="shared" si="1"/>
        <v>0</v>
      </c>
    </row>
    <row r="11" spans="1:13" s="7" customFormat="1" x14ac:dyDescent="0.2">
      <c r="A11" s="10">
        <f t="shared" si="0"/>
        <v>4</v>
      </c>
      <c r="B11" s="11" t="s">
        <v>23</v>
      </c>
      <c r="C11" s="12" t="s">
        <v>20</v>
      </c>
      <c r="D11" s="28"/>
      <c r="E11" s="28"/>
      <c r="F11" s="28"/>
      <c r="G11" s="28"/>
      <c r="H11" s="28"/>
      <c r="I11" s="28"/>
      <c r="J11" s="28"/>
      <c r="K11" s="28"/>
      <c r="L11" s="32">
        <f t="shared" si="1"/>
        <v>0</v>
      </c>
      <c r="M11" s="32">
        <f t="shared" si="1"/>
        <v>0</v>
      </c>
    </row>
    <row r="12" spans="1:13" s="7" customFormat="1" x14ac:dyDescent="0.2">
      <c r="A12" s="10">
        <f t="shared" si="0"/>
        <v>5</v>
      </c>
      <c r="B12" s="16" t="s">
        <v>24</v>
      </c>
      <c r="C12" s="12" t="s">
        <v>20</v>
      </c>
      <c r="D12" s="28"/>
      <c r="E12" s="28"/>
      <c r="F12" s="28"/>
      <c r="G12" s="28"/>
      <c r="H12" s="28"/>
      <c r="I12" s="28"/>
      <c r="J12" s="28"/>
      <c r="K12" s="28"/>
      <c r="L12" s="32">
        <f t="shared" si="1"/>
        <v>0</v>
      </c>
      <c r="M12" s="32">
        <f t="shared" si="1"/>
        <v>0</v>
      </c>
    </row>
    <row r="13" spans="1:13" s="7" customFormat="1" x14ac:dyDescent="0.2">
      <c r="A13" s="10">
        <f t="shared" si="0"/>
        <v>6</v>
      </c>
      <c r="B13" s="16" t="s">
        <v>25</v>
      </c>
      <c r="C13" s="12" t="s">
        <v>20</v>
      </c>
      <c r="D13" s="28"/>
      <c r="E13" s="28"/>
      <c r="F13" s="28"/>
      <c r="G13" s="28"/>
      <c r="H13" s="28"/>
      <c r="I13" s="28"/>
      <c r="J13" s="28"/>
      <c r="K13" s="28"/>
      <c r="L13" s="32">
        <f t="shared" si="1"/>
        <v>0</v>
      </c>
      <c r="M13" s="32">
        <f t="shared" si="1"/>
        <v>0</v>
      </c>
    </row>
    <row r="14" spans="1:13" s="7" customFormat="1" x14ac:dyDescent="0.2">
      <c r="A14" s="10">
        <f t="shared" si="0"/>
        <v>7</v>
      </c>
      <c r="B14" s="16" t="s">
        <v>26</v>
      </c>
      <c r="C14" s="12" t="s">
        <v>20</v>
      </c>
      <c r="D14" s="28"/>
      <c r="E14" s="28"/>
      <c r="F14" s="28">
        <v>76.093999999999994</v>
      </c>
      <c r="G14" s="28"/>
      <c r="H14" s="28">
        <v>71.733000000000004</v>
      </c>
      <c r="I14" s="28"/>
      <c r="J14" s="28">
        <v>77.492999999999995</v>
      </c>
      <c r="K14" s="28"/>
      <c r="L14" s="32">
        <f t="shared" si="1"/>
        <v>225.32</v>
      </c>
      <c r="M14" s="32">
        <f t="shared" si="1"/>
        <v>0</v>
      </c>
    </row>
    <row r="15" spans="1:13" s="7" customFormat="1" x14ac:dyDescent="0.2">
      <c r="A15" s="10">
        <f t="shared" si="0"/>
        <v>8</v>
      </c>
      <c r="B15" s="16" t="s">
        <v>27</v>
      </c>
      <c r="C15" s="12" t="s">
        <v>20</v>
      </c>
      <c r="D15" s="28"/>
      <c r="E15" s="28"/>
      <c r="F15" s="28"/>
      <c r="G15" s="28"/>
      <c r="H15" s="28"/>
      <c r="I15" s="28"/>
      <c r="J15" s="28"/>
      <c r="K15" s="28"/>
      <c r="L15" s="32">
        <f t="shared" si="1"/>
        <v>0</v>
      </c>
      <c r="M15" s="32">
        <f t="shared" si="1"/>
        <v>0</v>
      </c>
    </row>
    <row r="16" spans="1:13" s="7" customFormat="1" x14ac:dyDescent="0.2">
      <c r="A16" s="10">
        <f t="shared" si="0"/>
        <v>9</v>
      </c>
      <c r="B16" s="16" t="s">
        <v>28</v>
      </c>
      <c r="C16" s="12" t="s">
        <v>20</v>
      </c>
      <c r="D16" s="28"/>
      <c r="E16" s="28"/>
      <c r="F16" s="28"/>
      <c r="G16" s="28"/>
      <c r="H16" s="28"/>
      <c r="I16" s="28"/>
      <c r="J16" s="28"/>
      <c r="K16" s="28"/>
      <c r="L16" s="32">
        <f t="shared" si="1"/>
        <v>0</v>
      </c>
      <c r="M16" s="32">
        <f t="shared" si="1"/>
        <v>0</v>
      </c>
    </row>
    <row r="17" spans="1:13" s="7" customFormat="1" x14ac:dyDescent="0.2">
      <c r="A17" s="10">
        <f t="shared" si="0"/>
        <v>10</v>
      </c>
      <c r="B17" s="16" t="s">
        <v>29</v>
      </c>
      <c r="C17" s="12" t="s">
        <v>20</v>
      </c>
      <c r="D17" s="28"/>
      <c r="E17" s="28"/>
      <c r="F17" s="28"/>
      <c r="G17" s="28"/>
      <c r="H17" s="28"/>
      <c r="I17" s="28"/>
      <c r="J17" s="28"/>
      <c r="K17" s="28"/>
      <c r="L17" s="32">
        <f t="shared" si="1"/>
        <v>0</v>
      </c>
      <c r="M17" s="32">
        <f t="shared" si="1"/>
        <v>0</v>
      </c>
    </row>
    <row r="18" spans="1:13" s="7" customFormat="1" x14ac:dyDescent="0.2">
      <c r="A18" s="10">
        <f t="shared" si="0"/>
        <v>11</v>
      </c>
      <c r="B18" s="11" t="s">
        <v>30</v>
      </c>
      <c r="C18" s="12" t="s">
        <v>20</v>
      </c>
      <c r="D18" s="28"/>
      <c r="E18" s="28"/>
      <c r="F18" s="28"/>
      <c r="G18" s="28"/>
      <c r="H18" s="28"/>
      <c r="I18" s="28"/>
      <c r="J18" s="28"/>
      <c r="K18" s="28"/>
      <c r="L18" s="32">
        <f t="shared" si="1"/>
        <v>0</v>
      </c>
      <c r="M18" s="32">
        <f t="shared" si="1"/>
        <v>0</v>
      </c>
    </row>
    <row r="19" spans="1:13" s="7" customFormat="1" x14ac:dyDescent="0.2">
      <c r="A19" s="10">
        <f t="shared" si="0"/>
        <v>12</v>
      </c>
      <c r="B19" s="11" t="s">
        <v>31</v>
      </c>
      <c r="C19" s="12" t="s">
        <v>20</v>
      </c>
      <c r="D19" s="28"/>
      <c r="E19" s="28"/>
      <c r="F19" s="28">
        <v>1276.4469999999999</v>
      </c>
      <c r="G19" s="28"/>
      <c r="H19" s="28">
        <v>1106.5740000000001</v>
      </c>
      <c r="I19" s="28"/>
      <c r="J19" s="28">
        <v>1210.9870000000001</v>
      </c>
      <c r="K19" s="28"/>
      <c r="L19" s="32">
        <f t="shared" si="1"/>
        <v>3594.0079999999998</v>
      </c>
      <c r="M19" s="32">
        <f t="shared" si="1"/>
        <v>0</v>
      </c>
    </row>
    <row r="20" spans="1:13" s="7" customFormat="1" x14ac:dyDescent="0.2">
      <c r="A20" s="10">
        <f t="shared" si="0"/>
        <v>13</v>
      </c>
      <c r="B20" s="11" t="s">
        <v>32</v>
      </c>
      <c r="C20" s="12" t="s">
        <v>20</v>
      </c>
      <c r="D20" s="28"/>
      <c r="E20" s="28"/>
      <c r="F20" s="28">
        <v>5216.0450000000001</v>
      </c>
      <c r="G20" s="28"/>
      <c r="H20" s="28">
        <v>4693.4939999999997</v>
      </c>
      <c r="I20" s="28"/>
      <c r="J20" s="28">
        <v>4958.9390000000003</v>
      </c>
      <c r="K20" s="28"/>
      <c r="L20" s="32">
        <f t="shared" si="1"/>
        <v>14868.478000000001</v>
      </c>
      <c r="M20" s="32">
        <f t="shared" si="1"/>
        <v>0</v>
      </c>
    </row>
    <row r="21" spans="1:13" s="7" customFormat="1" x14ac:dyDescent="0.2">
      <c r="A21" s="10">
        <f t="shared" si="0"/>
        <v>14</v>
      </c>
      <c r="B21" s="11" t="s">
        <v>33</v>
      </c>
      <c r="C21" s="12" t="s">
        <v>20</v>
      </c>
      <c r="D21" s="28"/>
      <c r="E21" s="28"/>
      <c r="F21" s="28">
        <v>55.281999999999996</v>
      </c>
      <c r="G21" s="28"/>
      <c r="H21" s="28">
        <v>51.529000000000003</v>
      </c>
      <c r="I21" s="28"/>
      <c r="J21" s="28">
        <v>52.436999999999998</v>
      </c>
      <c r="K21" s="28"/>
      <c r="L21" s="32">
        <f t="shared" si="1"/>
        <v>159.24799999999999</v>
      </c>
      <c r="M21" s="32">
        <f t="shared" si="1"/>
        <v>0</v>
      </c>
    </row>
    <row r="22" spans="1:13" s="7" customFormat="1" x14ac:dyDescent="0.2">
      <c r="A22" s="10">
        <f t="shared" si="0"/>
        <v>15</v>
      </c>
      <c r="B22" s="11" t="s">
        <v>34</v>
      </c>
      <c r="C22" s="12" t="s">
        <v>20</v>
      </c>
      <c r="D22" s="28"/>
      <c r="E22" s="28"/>
      <c r="F22" s="28">
        <v>1360.5709999999999</v>
      </c>
      <c r="G22" s="28"/>
      <c r="H22" s="28">
        <v>1179.7850000000001</v>
      </c>
      <c r="I22" s="28"/>
      <c r="J22" s="28">
        <v>1841.018</v>
      </c>
      <c r="K22" s="28"/>
      <c r="L22" s="32">
        <f t="shared" si="1"/>
        <v>4381.3739999999998</v>
      </c>
      <c r="M22" s="32">
        <f t="shared" si="1"/>
        <v>0</v>
      </c>
    </row>
    <row r="23" spans="1:13" s="7" customFormat="1" x14ac:dyDescent="0.2">
      <c r="A23" s="10">
        <f t="shared" si="0"/>
        <v>16</v>
      </c>
      <c r="B23" s="11" t="s">
        <v>35</v>
      </c>
      <c r="C23" s="12" t="s">
        <v>20</v>
      </c>
      <c r="D23" s="28"/>
      <c r="E23" s="28"/>
      <c r="F23" s="28">
        <v>52446.165999999997</v>
      </c>
      <c r="G23" s="28"/>
      <c r="H23" s="28">
        <v>47064.165999999997</v>
      </c>
      <c r="I23" s="28"/>
      <c r="J23" s="28">
        <v>56448.535000000003</v>
      </c>
      <c r="K23" s="28"/>
      <c r="L23" s="32">
        <f t="shared" si="1"/>
        <v>155958.867</v>
      </c>
      <c r="M23" s="32">
        <f t="shared" si="1"/>
        <v>0</v>
      </c>
    </row>
    <row r="24" spans="1:13" s="7" customFormat="1" x14ac:dyDescent="0.2">
      <c r="A24" s="10">
        <f t="shared" si="0"/>
        <v>17</v>
      </c>
      <c r="B24" s="11" t="s">
        <v>36</v>
      </c>
      <c r="C24" s="12" t="s">
        <v>20</v>
      </c>
      <c r="D24" s="28"/>
      <c r="E24" s="28"/>
      <c r="F24" s="28">
        <v>134.02000000000001</v>
      </c>
      <c r="G24" s="28"/>
      <c r="H24" s="28">
        <v>126.185</v>
      </c>
      <c r="I24" s="28"/>
      <c r="J24" s="28">
        <v>125.545</v>
      </c>
      <c r="K24" s="28"/>
      <c r="L24" s="32">
        <f t="shared" si="1"/>
        <v>385.75000000000006</v>
      </c>
      <c r="M24" s="32">
        <f t="shared" si="1"/>
        <v>0</v>
      </c>
    </row>
    <row r="25" spans="1:13" s="7" customFormat="1" x14ac:dyDescent="0.2">
      <c r="A25" s="10">
        <f t="shared" si="0"/>
        <v>18</v>
      </c>
      <c r="B25" s="11" t="s">
        <v>37</v>
      </c>
      <c r="C25" s="12" t="s">
        <v>20</v>
      </c>
      <c r="D25" s="28"/>
      <c r="E25" s="28"/>
      <c r="F25" s="28">
        <v>978.65800000000002</v>
      </c>
      <c r="G25" s="28"/>
      <c r="H25" s="28">
        <v>915.75599999999997</v>
      </c>
      <c r="I25" s="28"/>
      <c r="J25" s="28">
        <v>1046.7919999999999</v>
      </c>
      <c r="K25" s="28"/>
      <c r="L25" s="32">
        <f t="shared" si="1"/>
        <v>2941.2060000000001</v>
      </c>
      <c r="M25" s="32">
        <f t="shared" si="1"/>
        <v>0</v>
      </c>
    </row>
    <row r="26" spans="1:13" s="7" customFormat="1" x14ac:dyDescent="0.2">
      <c r="A26" s="10">
        <f t="shared" si="0"/>
        <v>19</v>
      </c>
      <c r="B26" s="11" t="s">
        <v>38</v>
      </c>
      <c r="C26" s="12" t="s">
        <v>20</v>
      </c>
      <c r="D26" s="28"/>
      <c r="E26" s="28"/>
      <c r="F26" s="28"/>
      <c r="G26" s="28"/>
      <c r="H26" s="28"/>
      <c r="I26" s="28"/>
      <c r="J26" s="28"/>
      <c r="K26" s="28"/>
      <c r="L26" s="32">
        <f t="shared" si="1"/>
        <v>0</v>
      </c>
      <c r="M26" s="32">
        <f t="shared" si="1"/>
        <v>0</v>
      </c>
    </row>
    <row r="27" spans="1:13" s="7" customFormat="1" x14ac:dyDescent="0.2">
      <c r="A27" s="10">
        <f t="shared" si="0"/>
        <v>20</v>
      </c>
      <c r="B27" s="11" t="s">
        <v>39</v>
      </c>
      <c r="C27" s="12" t="s">
        <v>20</v>
      </c>
      <c r="D27" s="28"/>
      <c r="E27" s="28"/>
      <c r="F27" s="28"/>
      <c r="G27" s="28"/>
      <c r="H27" s="28"/>
      <c r="I27" s="28"/>
      <c r="J27" s="28"/>
      <c r="K27" s="28"/>
      <c r="L27" s="32">
        <f t="shared" si="1"/>
        <v>0</v>
      </c>
      <c r="M27" s="32">
        <f t="shared" si="1"/>
        <v>0</v>
      </c>
    </row>
    <row r="28" spans="1:13" s="7" customFormat="1" x14ac:dyDescent="0.2">
      <c r="A28" s="10">
        <f t="shared" si="0"/>
        <v>21</v>
      </c>
      <c r="B28" s="11" t="s">
        <v>40</v>
      </c>
      <c r="C28" s="12" t="s">
        <v>20</v>
      </c>
      <c r="D28" s="28"/>
      <c r="E28" s="28"/>
      <c r="F28" s="28">
        <v>1445.5070000000001</v>
      </c>
      <c r="G28" s="28"/>
      <c r="H28" s="28">
        <v>1308.7339999999999</v>
      </c>
      <c r="I28" s="28"/>
      <c r="J28" s="28">
        <v>1483.011</v>
      </c>
      <c r="K28" s="28"/>
      <c r="L28" s="32">
        <f t="shared" si="1"/>
        <v>4237.2520000000004</v>
      </c>
      <c r="M28" s="32">
        <f t="shared" si="1"/>
        <v>0</v>
      </c>
    </row>
    <row r="29" spans="1:13" s="7" customFormat="1" x14ac:dyDescent="0.2">
      <c r="A29" s="10">
        <f t="shared" si="0"/>
        <v>22</v>
      </c>
      <c r="B29" s="11" t="s">
        <v>41</v>
      </c>
      <c r="C29" s="12" t="s">
        <v>20</v>
      </c>
      <c r="D29" s="28"/>
      <c r="E29" s="28"/>
      <c r="F29" s="28"/>
      <c r="G29" s="28"/>
      <c r="H29" s="28"/>
      <c r="I29" s="28"/>
      <c r="J29" s="28"/>
      <c r="K29" s="28"/>
      <c r="L29" s="32">
        <f t="shared" si="1"/>
        <v>0</v>
      </c>
      <c r="M29" s="32">
        <f t="shared" si="1"/>
        <v>0</v>
      </c>
    </row>
    <row r="30" spans="1:13" s="7" customFormat="1" x14ac:dyDescent="0.2">
      <c r="A30" s="10">
        <f t="shared" si="0"/>
        <v>23</v>
      </c>
      <c r="B30" s="11" t="s">
        <v>42</v>
      </c>
      <c r="C30" s="12" t="s">
        <v>20</v>
      </c>
      <c r="D30" s="28"/>
      <c r="E30" s="28"/>
      <c r="F30" s="28"/>
      <c r="G30" s="28"/>
      <c r="H30" s="28"/>
      <c r="I30" s="28"/>
      <c r="J30" s="28"/>
      <c r="K30" s="28"/>
      <c r="L30" s="32">
        <f t="shared" si="1"/>
        <v>0</v>
      </c>
      <c r="M30" s="32">
        <f t="shared" si="1"/>
        <v>0</v>
      </c>
    </row>
    <row r="31" spans="1:13" s="7" customFormat="1" x14ac:dyDescent="0.2">
      <c r="A31" s="10">
        <f t="shared" si="0"/>
        <v>24</v>
      </c>
      <c r="B31" s="11" t="s">
        <v>43</v>
      </c>
      <c r="C31" s="12" t="s">
        <v>20</v>
      </c>
      <c r="D31" s="28"/>
      <c r="E31" s="28"/>
      <c r="F31" s="28"/>
      <c r="G31" s="28"/>
      <c r="H31" s="28"/>
      <c r="I31" s="28"/>
      <c r="J31" s="28"/>
      <c r="K31" s="28"/>
      <c r="L31" s="32">
        <f t="shared" si="1"/>
        <v>0</v>
      </c>
      <c r="M31" s="32">
        <f t="shared" si="1"/>
        <v>0</v>
      </c>
    </row>
    <row r="32" spans="1:13" s="7" customFormat="1" x14ac:dyDescent="0.2">
      <c r="A32" s="10">
        <f t="shared" si="0"/>
        <v>25</v>
      </c>
      <c r="B32" s="11" t="s">
        <v>44</v>
      </c>
      <c r="C32" s="12" t="s">
        <v>20</v>
      </c>
      <c r="D32" s="28"/>
      <c r="E32" s="28"/>
      <c r="F32" s="28"/>
      <c r="G32" s="28"/>
      <c r="H32" s="28"/>
      <c r="I32" s="28"/>
      <c r="J32" s="28"/>
      <c r="K32" s="28"/>
      <c r="L32" s="32">
        <f t="shared" si="1"/>
        <v>0</v>
      </c>
      <c r="M32" s="32">
        <f t="shared" si="1"/>
        <v>0</v>
      </c>
    </row>
    <row r="33" spans="1:13" s="7" customFormat="1" x14ac:dyDescent="0.2">
      <c r="A33" s="10">
        <f t="shared" si="0"/>
        <v>26</v>
      </c>
      <c r="B33" s="11" t="s">
        <v>45</v>
      </c>
      <c r="C33" s="12" t="s">
        <v>20</v>
      </c>
      <c r="D33" s="28"/>
      <c r="E33" s="28"/>
      <c r="F33" s="28">
        <v>50.841000000000001</v>
      </c>
      <c r="G33" s="28"/>
      <c r="H33" s="28">
        <v>49.91</v>
      </c>
      <c r="I33" s="28"/>
      <c r="J33" s="28">
        <v>53.517000000000003</v>
      </c>
      <c r="K33" s="28"/>
      <c r="L33" s="32">
        <f t="shared" si="1"/>
        <v>154.268</v>
      </c>
      <c r="M33" s="32">
        <f t="shared" si="1"/>
        <v>0</v>
      </c>
    </row>
    <row r="34" spans="1:13" s="7" customFormat="1" x14ac:dyDescent="0.2">
      <c r="A34" s="10">
        <f t="shared" si="0"/>
        <v>27</v>
      </c>
      <c r="B34" s="11" t="s">
        <v>46</v>
      </c>
      <c r="C34" s="12" t="s">
        <v>20</v>
      </c>
      <c r="D34" s="28"/>
      <c r="E34" s="28"/>
      <c r="F34" s="28">
        <v>8105.9120000000003</v>
      </c>
      <c r="G34" s="28"/>
      <c r="H34" s="28">
        <v>7434.32</v>
      </c>
      <c r="I34" s="28"/>
      <c r="J34" s="28">
        <v>9036.2260000000006</v>
      </c>
      <c r="K34" s="28"/>
      <c r="L34" s="32">
        <f t="shared" si="1"/>
        <v>24576.457999999999</v>
      </c>
      <c r="M34" s="32">
        <f t="shared" si="1"/>
        <v>0</v>
      </c>
    </row>
    <row r="35" spans="1:13" s="7" customFormat="1" x14ac:dyDescent="0.2">
      <c r="A35" s="10">
        <f t="shared" si="0"/>
        <v>28</v>
      </c>
      <c r="B35" s="11" t="s">
        <v>47</v>
      </c>
      <c r="C35" s="12" t="s">
        <v>20</v>
      </c>
      <c r="D35" s="28"/>
      <c r="E35" s="28"/>
      <c r="F35" s="28"/>
      <c r="G35" s="28"/>
      <c r="H35" s="28"/>
      <c r="I35" s="28"/>
      <c r="J35" s="28"/>
      <c r="K35" s="28"/>
      <c r="L35" s="32">
        <f t="shared" si="1"/>
        <v>0</v>
      </c>
      <c r="M35" s="32">
        <f t="shared" si="1"/>
        <v>0</v>
      </c>
    </row>
    <row r="36" spans="1:13" s="7" customFormat="1" x14ac:dyDescent="0.2">
      <c r="A36" s="10">
        <f t="shared" si="0"/>
        <v>29</v>
      </c>
      <c r="B36" s="11" t="s">
        <v>48</v>
      </c>
      <c r="C36" s="12" t="s">
        <v>20</v>
      </c>
      <c r="D36" s="28"/>
      <c r="E36" s="28"/>
      <c r="F36" s="28">
        <v>8017.4949999999999</v>
      </c>
      <c r="G36" s="28"/>
      <c r="H36" s="28">
        <v>7524.3360000000002</v>
      </c>
      <c r="I36" s="28"/>
      <c r="J36" s="28">
        <v>9272.1209999999992</v>
      </c>
      <c r="K36" s="28"/>
      <c r="L36" s="32">
        <f t="shared" si="1"/>
        <v>24813.951999999997</v>
      </c>
      <c r="M36" s="32">
        <f t="shared" si="1"/>
        <v>0</v>
      </c>
    </row>
    <row r="37" spans="1:13" s="7" customFormat="1" x14ac:dyDescent="0.2">
      <c r="A37" s="10">
        <f t="shared" si="0"/>
        <v>30</v>
      </c>
      <c r="B37" s="11" t="s">
        <v>49</v>
      </c>
      <c r="C37" s="12" t="s">
        <v>20</v>
      </c>
      <c r="D37" s="28"/>
      <c r="E37" s="28"/>
      <c r="F37" s="28"/>
      <c r="G37" s="28"/>
      <c r="H37" s="28"/>
      <c r="I37" s="28"/>
      <c r="J37" s="28"/>
      <c r="K37" s="28"/>
      <c r="L37" s="32">
        <f t="shared" si="1"/>
        <v>0</v>
      </c>
      <c r="M37" s="32">
        <f t="shared" si="1"/>
        <v>0</v>
      </c>
    </row>
    <row r="38" spans="1:13" s="7" customFormat="1" x14ac:dyDescent="0.2">
      <c r="A38" s="62" t="s">
        <v>50</v>
      </c>
      <c r="B38" s="62"/>
      <c r="C38" s="12" t="s">
        <v>20</v>
      </c>
      <c r="D38" s="34">
        <f t="shared" ref="D38:L38" si="2">SUM(D8:D37)</f>
        <v>0</v>
      </c>
      <c r="E38" s="34">
        <f t="shared" si="2"/>
        <v>0</v>
      </c>
      <c r="F38" s="34">
        <f t="shared" si="2"/>
        <v>79226.428999999989</v>
      </c>
      <c r="G38" s="18">
        <f>SUMIF(G8:G37,"&gt;0")</f>
        <v>0</v>
      </c>
      <c r="H38" s="34">
        <f t="shared" si="2"/>
        <v>71585.555999999997</v>
      </c>
      <c r="I38" s="18">
        <f>SUMIF(I8:I37,"&gt;0")</f>
        <v>0</v>
      </c>
      <c r="J38" s="34">
        <f t="shared" si="2"/>
        <v>85667.907999999996</v>
      </c>
      <c r="K38" s="18">
        <f>SUMIF(K8:K37,"&gt;0")</f>
        <v>0</v>
      </c>
      <c r="L38" s="34">
        <f t="shared" si="2"/>
        <v>236479.89299999998</v>
      </c>
      <c r="M38" s="18">
        <f>SUMIF(M8:M37,"&gt;0")</f>
        <v>0</v>
      </c>
    </row>
    <row r="40" spans="1:13" x14ac:dyDescent="0.2">
      <c r="B40" s="30" t="s">
        <v>85</v>
      </c>
    </row>
    <row r="41" spans="1:13" x14ac:dyDescent="0.2">
      <c r="A41" s="63" t="s">
        <v>5</v>
      </c>
      <c r="B41" s="63" t="s">
        <v>6</v>
      </c>
      <c r="C41" s="63" t="s">
        <v>7</v>
      </c>
      <c r="D41" s="53" t="s">
        <v>8</v>
      </c>
      <c r="E41" s="54"/>
      <c r="F41" s="70" t="s">
        <v>86</v>
      </c>
      <c r="G41" s="71"/>
      <c r="H41" s="71"/>
      <c r="I41" s="71"/>
      <c r="J41" s="72" t="s">
        <v>78</v>
      </c>
      <c r="K41" s="72"/>
      <c r="L41" s="72"/>
      <c r="M41" s="73"/>
    </row>
    <row r="42" spans="1:13" x14ac:dyDescent="0.2">
      <c r="A42" s="64"/>
      <c r="B42" s="64"/>
      <c r="C42" s="64"/>
      <c r="D42" s="53" t="s">
        <v>83</v>
      </c>
      <c r="E42" s="54"/>
      <c r="F42" s="60" t="s">
        <v>53</v>
      </c>
      <c r="G42" s="60"/>
      <c r="H42" s="60" t="s">
        <v>54</v>
      </c>
      <c r="I42" s="60"/>
      <c r="J42" s="60" t="s">
        <v>55</v>
      </c>
      <c r="K42" s="60"/>
      <c r="L42" s="60" t="s">
        <v>56</v>
      </c>
      <c r="M42" s="60"/>
    </row>
    <row r="43" spans="1:13" ht="103.5" x14ac:dyDescent="0.2">
      <c r="A43" s="65"/>
      <c r="B43" s="65"/>
      <c r="C43" s="65"/>
      <c r="D43" s="8" t="s">
        <v>17</v>
      </c>
      <c r="E43" s="8" t="s">
        <v>18</v>
      </c>
      <c r="F43" s="8" t="s">
        <v>17</v>
      </c>
      <c r="G43" s="8" t="s">
        <v>18</v>
      </c>
      <c r="H43" s="8" t="s">
        <v>17</v>
      </c>
      <c r="I43" s="8" t="s">
        <v>18</v>
      </c>
      <c r="J43" s="8" t="s">
        <v>17</v>
      </c>
      <c r="K43" s="8" t="s">
        <v>18</v>
      </c>
      <c r="L43" s="8" t="s">
        <v>17</v>
      </c>
      <c r="M43" s="8" t="s">
        <v>18</v>
      </c>
    </row>
    <row r="44" spans="1:13" x14ac:dyDescent="0.2">
      <c r="A44" s="10">
        <v>1</v>
      </c>
      <c r="B44" s="11" t="s">
        <v>19</v>
      </c>
      <c r="C44" s="12" t="s">
        <v>20</v>
      </c>
      <c r="D44" s="28"/>
      <c r="E44" s="28"/>
      <c r="F44" s="28"/>
      <c r="G44" s="28"/>
      <c r="H44" s="28"/>
      <c r="I44" s="28"/>
      <c r="J44" s="28"/>
      <c r="K44" s="28"/>
      <c r="L44" s="32">
        <f>F44+H44+J44</f>
        <v>0</v>
      </c>
      <c r="M44" s="32">
        <f>G44+I44+K44</f>
        <v>0</v>
      </c>
    </row>
    <row r="45" spans="1:13" x14ac:dyDescent="0.2">
      <c r="A45" s="10">
        <f t="shared" ref="A45:A73" si="3">A44+1</f>
        <v>2</v>
      </c>
      <c r="B45" s="11" t="s">
        <v>21</v>
      </c>
      <c r="C45" s="12" t="s">
        <v>20</v>
      </c>
      <c r="D45" s="28"/>
      <c r="E45" s="28"/>
      <c r="F45" s="28">
        <v>43.360999999999997</v>
      </c>
      <c r="G45" s="28"/>
      <c r="H45" s="28">
        <v>41.414999999999999</v>
      </c>
      <c r="I45" s="28"/>
      <c r="J45" s="28">
        <v>42.881</v>
      </c>
      <c r="K45" s="28"/>
      <c r="L45" s="32">
        <f t="shared" ref="L45:M73" si="4">F45+H45+J45</f>
        <v>127.657</v>
      </c>
      <c r="M45" s="32">
        <f t="shared" si="4"/>
        <v>0</v>
      </c>
    </row>
    <row r="46" spans="1:13" x14ac:dyDescent="0.2">
      <c r="A46" s="10">
        <f t="shared" si="3"/>
        <v>3</v>
      </c>
      <c r="B46" s="11" t="s">
        <v>22</v>
      </c>
      <c r="C46" s="12" t="s">
        <v>20</v>
      </c>
      <c r="D46" s="28"/>
      <c r="E46" s="28"/>
      <c r="F46" s="28"/>
      <c r="G46" s="28"/>
      <c r="H46" s="28"/>
      <c r="I46" s="28"/>
      <c r="J46" s="28"/>
      <c r="K46" s="28"/>
      <c r="L46" s="32">
        <f t="shared" si="4"/>
        <v>0</v>
      </c>
      <c r="M46" s="32">
        <f t="shared" si="4"/>
        <v>0</v>
      </c>
    </row>
    <row r="47" spans="1:13" x14ac:dyDescent="0.2">
      <c r="A47" s="10">
        <f t="shared" si="3"/>
        <v>4</v>
      </c>
      <c r="B47" s="11" t="s">
        <v>23</v>
      </c>
      <c r="C47" s="12" t="s">
        <v>20</v>
      </c>
      <c r="D47" s="28"/>
      <c r="E47" s="28"/>
      <c r="F47" s="28"/>
      <c r="G47" s="28"/>
      <c r="H47" s="28"/>
      <c r="I47" s="28"/>
      <c r="J47" s="28"/>
      <c r="K47" s="28"/>
      <c r="L47" s="32">
        <f t="shared" si="4"/>
        <v>0</v>
      </c>
      <c r="M47" s="32">
        <f t="shared" si="4"/>
        <v>0</v>
      </c>
    </row>
    <row r="48" spans="1:13" x14ac:dyDescent="0.2">
      <c r="A48" s="10">
        <f t="shared" si="3"/>
        <v>5</v>
      </c>
      <c r="B48" s="16" t="s">
        <v>24</v>
      </c>
      <c r="C48" s="12" t="s">
        <v>20</v>
      </c>
      <c r="D48" s="28"/>
      <c r="E48" s="28"/>
      <c r="F48" s="28"/>
      <c r="G48" s="28"/>
      <c r="H48" s="28"/>
      <c r="I48" s="28"/>
      <c r="J48" s="28"/>
      <c r="K48" s="28"/>
      <c r="L48" s="32">
        <f t="shared" si="4"/>
        <v>0</v>
      </c>
      <c r="M48" s="32">
        <f t="shared" si="4"/>
        <v>0</v>
      </c>
    </row>
    <row r="49" spans="1:13" x14ac:dyDescent="0.2">
      <c r="A49" s="10">
        <f t="shared" si="3"/>
        <v>6</v>
      </c>
      <c r="B49" s="16" t="s">
        <v>25</v>
      </c>
      <c r="C49" s="12" t="s">
        <v>20</v>
      </c>
      <c r="D49" s="28"/>
      <c r="E49" s="28"/>
      <c r="F49" s="28"/>
      <c r="G49" s="28"/>
      <c r="H49" s="28"/>
      <c r="I49" s="28"/>
      <c r="J49" s="28"/>
      <c r="K49" s="28"/>
      <c r="L49" s="32">
        <f t="shared" si="4"/>
        <v>0</v>
      </c>
      <c r="M49" s="32">
        <f t="shared" si="4"/>
        <v>0</v>
      </c>
    </row>
    <row r="50" spans="1:13" x14ac:dyDescent="0.2">
      <c r="A50" s="10">
        <f t="shared" si="3"/>
        <v>7</v>
      </c>
      <c r="B50" s="16" t="s">
        <v>26</v>
      </c>
      <c r="C50" s="12" t="s">
        <v>20</v>
      </c>
      <c r="D50" s="28"/>
      <c r="E50" s="28"/>
      <c r="F50" s="28">
        <v>66.801000000000002</v>
      </c>
      <c r="G50" s="28"/>
      <c r="H50" s="28">
        <v>68.775999999999996</v>
      </c>
      <c r="I50" s="28"/>
      <c r="J50" s="28">
        <v>84.534999999999997</v>
      </c>
      <c r="K50" s="28"/>
      <c r="L50" s="32">
        <f t="shared" si="4"/>
        <v>220.11199999999999</v>
      </c>
      <c r="M50" s="32">
        <f t="shared" si="4"/>
        <v>0</v>
      </c>
    </row>
    <row r="51" spans="1:13" x14ac:dyDescent="0.2">
      <c r="A51" s="10">
        <f t="shared" si="3"/>
        <v>8</v>
      </c>
      <c r="B51" s="16" t="s">
        <v>27</v>
      </c>
      <c r="C51" s="12" t="s">
        <v>20</v>
      </c>
      <c r="D51" s="28"/>
      <c r="E51" s="28"/>
      <c r="F51" s="28"/>
      <c r="G51" s="28"/>
      <c r="H51" s="28"/>
      <c r="I51" s="28"/>
      <c r="J51" s="28"/>
      <c r="K51" s="28"/>
      <c r="L51" s="32">
        <f t="shared" si="4"/>
        <v>0</v>
      </c>
      <c r="M51" s="32">
        <f t="shared" si="4"/>
        <v>0</v>
      </c>
    </row>
    <row r="52" spans="1:13" x14ac:dyDescent="0.2">
      <c r="A52" s="10">
        <f t="shared" si="3"/>
        <v>9</v>
      </c>
      <c r="B52" s="16" t="s">
        <v>28</v>
      </c>
      <c r="C52" s="12" t="s">
        <v>20</v>
      </c>
      <c r="D52" s="28"/>
      <c r="E52" s="28"/>
      <c r="F52" s="28"/>
      <c r="G52" s="28"/>
      <c r="H52" s="28"/>
      <c r="I52" s="28"/>
      <c r="J52" s="28"/>
      <c r="K52" s="28"/>
      <c r="L52" s="32">
        <f t="shared" si="4"/>
        <v>0</v>
      </c>
      <c r="M52" s="32">
        <f t="shared" si="4"/>
        <v>0</v>
      </c>
    </row>
    <row r="53" spans="1:13" x14ac:dyDescent="0.2">
      <c r="A53" s="10">
        <f t="shared" si="3"/>
        <v>10</v>
      </c>
      <c r="B53" s="16" t="s">
        <v>29</v>
      </c>
      <c r="C53" s="12" t="s">
        <v>20</v>
      </c>
      <c r="D53" s="28"/>
      <c r="E53" s="28"/>
      <c r="F53" s="28"/>
      <c r="G53" s="28"/>
      <c r="H53" s="28"/>
      <c r="I53" s="28"/>
      <c r="J53" s="28"/>
      <c r="K53" s="28"/>
      <c r="L53" s="32">
        <f t="shared" si="4"/>
        <v>0</v>
      </c>
      <c r="M53" s="32">
        <f t="shared" si="4"/>
        <v>0</v>
      </c>
    </row>
    <row r="54" spans="1:13" x14ac:dyDescent="0.2">
      <c r="A54" s="10">
        <f t="shared" si="3"/>
        <v>11</v>
      </c>
      <c r="B54" s="11" t="s">
        <v>30</v>
      </c>
      <c r="C54" s="12" t="s">
        <v>20</v>
      </c>
      <c r="D54" s="28"/>
      <c r="E54" s="28"/>
      <c r="F54" s="28"/>
      <c r="G54" s="28"/>
      <c r="H54" s="28"/>
      <c r="I54" s="28"/>
      <c r="J54" s="28"/>
      <c r="K54" s="28"/>
      <c r="L54" s="32">
        <f t="shared" si="4"/>
        <v>0</v>
      </c>
      <c r="M54" s="32">
        <f t="shared" si="4"/>
        <v>0</v>
      </c>
    </row>
    <row r="55" spans="1:13" x14ac:dyDescent="0.2">
      <c r="A55" s="10">
        <f t="shared" si="3"/>
        <v>12</v>
      </c>
      <c r="B55" s="11" t="s">
        <v>31</v>
      </c>
      <c r="C55" s="12" t="s">
        <v>20</v>
      </c>
      <c r="D55" s="28"/>
      <c r="E55" s="28"/>
      <c r="F55" s="28">
        <v>1057.7650000000001</v>
      </c>
      <c r="G55" s="28"/>
      <c r="H55" s="28">
        <v>1102.296</v>
      </c>
      <c r="I55" s="28"/>
      <c r="J55" s="28">
        <v>1080.9000000000001</v>
      </c>
      <c r="K55" s="28"/>
      <c r="L55" s="32">
        <f t="shared" si="4"/>
        <v>3240.9610000000002</v>
      </c>
      <c r="M55" s="32">
        <f t="shared" si="4"/>
        <v>0</v>
      </c>
    </row>
    <row r="56" spans="1:13" x14ac:dyDescent="0.2">
      <c r="A56" s="10">
        <f t="shared" si="3"/>
        <v>13</v>
      </c>
      <c r="B56" s="11" t="s">
        <v>32</v>
      </c>
      <c r="C56" s="12" t="s">
        <v>20</v>
      </c>
      <c r="D56" s="28"/>
      <c r="E56" s="28"/>
      <c r="F56" s="28">
        <v>4821.875</v>
      </c>
      <c r="G56" s="28"/>
      <c r="H56" s="28">
        <v>4892.71</v>
      </c>
      <c r="I56" s="28"/>
      <c r="J56" s="28">
        <v>7246.4110000000001</v>
      </c>
      <c r="K56" s="28"/>
      <c r="L56" s="32">
        <f t="shared" si="4"/>
        <v>16960.995999999999</v>
      </c>
      <c r="M56" s="32">
        <f t="shared" si="4"/>
        <v>0</v>
      </c>
    </row>
    <row r="57" spans="1:13" x14ac:dyDescent="0.2">
      <c r="A57" s="10">
        <f t="shared" si="3"/>
        <v>14</v>
      </c>
      <c r="B57" s="11" t="s">
        <v>33</v>
      </c>
      <c r="C57" s="12" t="s">
        <v>20</v>
      </c>
      <c r="D57" s="28"/>
      <c r="E57" s="28"/>
      <c r="F57" s="28">
        <v>45.441000000000003</v>
      </c>
      <c r="G57" s="28"/>
      <c r="H57" s="28">
        <v>31.988</v>
      </c>
      <c r="I57" s="28"/>
      <c r="J57" s="28">
        <v>48.323</v>
      </c>
      <c r="K57" s="28"/>
      <c r="L57" s="32">
        <f t="shared" si="4"/>
        <v>125.75200000000001</v>
      </c>
      <c r="M57" s="32">
        <f t="shared" si="4"/>
        <v>0</v>
      </c>
    </row>
    <row r="58" spans="1:13" x14ac:dyDescent="0.2">
      <c r="A58" s="10">
        <f t="shared" si="3"/>
        <v>15</v>
      </c>
      <c r="B58" s="11" t="s">
        <v>34</v>
      </c>
      <c r="C58" s="12" t="s">
        <v>20</v>
      </c>
      <c r="D58" s="28"/>
      <c r="E58" s="28"/>
      <c r="F58" s="28">
        <v>1655.663</v>
      </c>
      <c r="G58" s="28"/>
      <c r="H58" s="28">
        <v>1632.742</v>
      </c>
      <c r="I58" s="28"/>
      <c r="J58" s="28">
        <v>1600.9659999999999</v>
      </c>
      <c r="K58" s="28"/>
      <c r="L58" s="32">
        <f t="shared" si="4"/>
        <v>4889.3709999999992</v>
      </c>
      <c r="M58" s="32">
        <f t="shared" si="4"/>
        <v>0</v>
      </c>
    </row>
    <row r="59" spans="1:13" x14ac:dyDescent="0.2">
      <c r="A59" s="10">
        <f t="shared" si="3"/>
        <v>16</v>
      </c>
      <c r="B59" s="11" t="s">
        <v>35</v>
      </c>
      <c r="C59" s="12" t="s">
        <v>20</v>
      </c>
      <c r="D59" s="28"/>
      <c r="E59" s="28"/>
      <c r="F59" s="28">
        <v>57547.29</v>
      </c>
      <c r="G59" s="28"/>
      <c r="H59" s="28">
        <v>59825.311000000002</v>
      </c>
      <c r="I59" s="28"/>
      <c r="J59" s="28">
        <v>62127.231</v>
      </c>
      <c r="K59" s="28"/>
      <c r="L59" s="32">
        <f t="shared" si="4"/>
        <v>179499.83199999999</v>
      </c>
      <c r="M59" s="32">
        <f t="shared" si="4"/>
        <v>0</v>
      </c>
    </row>
    <row r="60" spans="1:13" x14ac:dyDescent="0.2">
      <c r="A60" s="10">
        <f t="shared" si="3"/>
        <v>17</v>
      </c>
      <c r="B60" s="11" t="s">
        <v>36</v>
      </c>
      <c r="C60" s="12" t="s">
        <v>20</v>
      </c>
      <c r="D60" s="28"/>
      <c r="E60" s="28"/>
      <c r="F60" s="28">
        <v>91.903999999999996</v>
      </c>
      <c r="G60" s="28"/>
      <c r="H60" s="28">
        <v>87.444000000000003</v>
      </c>
      <c r="I60" s="28"/>
      <c r="J60" s="28">
        <v>89.888000000000005</v>
      </c>
      <c r="K60" s="28"/>
      <c r="L60" s="32">
        <f t="shared" si="4"/>
        <v>269.23599999999999</v>
      </c>
      <c r="M60" s="32">
        <f t="shared" si="4"/>
        <v>0</v>
      </c>
    </row>
    <row r="61" spans="1:13" x14ac:dyDescent="0.2">
      <c r="A61" s="10">
        <f t="shared" si="3"/>
        <v>18</v>
      </c>
      <c r="B61" s="11" t="s">
        <v>37</v>
      </c>
      <c r="C61" s="12" t="s">
        <v>20</v>
      </c>
      <c r="D61" s="28"/>
      <c r="E61" s="28"/>
      <c r="F61" s="28">
        <v>988.94899999999996</v>
      </c>
      <c r="G61" s="28"/>
      <c r="H61" s="28">
        <v>995.803</v>
      </c>
      <c r="I61" s="28"/>
      <c r="J61" s="28">
        <v>982.30799999999999</v>
      </c>
      <c r="K61" s="28"/>
      <c r="L61" s="32">
        <f t="shared" si="4"/>
        <v>2967.06</v>
      </c>
      <c r="M61" s="32">
        <f t="shared" si="4"/>
        <v>0</v>
      </c>
    </row>
    <row r="62" spans="1:13" x14ac:dyDescent="0.2">
      <c r="A62" s="10">
        <f t="shared" si="3"/>
        <v>19</v>
      </c>
      <c r="B62" s="11" t="s">
        <v>38</v>
      </c>
      <c r="C62" s="12" t="s">
        <v>20</v>
      </c>
      <c r="D62" s="28"/>
      <c r="E62" s="28"/>
      <c r="F62" s="28"/>
      <c r="G62" s="28"/>
      <c r="H62" s="28"/>
      <c r="I62" s="28"/>
      <c r="J62" s="28"/>
      <c r="K62" s="28"/>
      <c r="L62" s="32">
        <f t="shared" si="4"/>
        <v>0</v>
      </c>
      <c r="M62" s="32">
        <f t="shared" si="4"/>
        <v>0</v>
      </c>
    </row>
    <row r="63" spans="1:13" x14ac:dyDescent="0.2">
      <c r="A63" s="10">
        <f t="shared" si="3"/>
        <v>20</v>
      </c>
      <c r="B63" s="11" t="s">
        <v>39</v>
      </c>
      <c r="C63" s="12" t="s">
        <v>20</v>
      </c>
      <c r="D63" s="28"/>
      <c r="E63" s="28"/>
      <c r="F63" s="28"/>
      <c r="G63" s="28"/>
      <c r="H63" s="28"/>
      <c r="I63" s="28"/>
      <c r="J63" s="28"/>
      <c r="K63" s="28"/>
      <c r="L63" s="32">
        <f t="shared" si="4"/>
        <v>0</v>
      </c>
      <c r="M63" s="32">
        <f t="shared" si="4"/>
        <v>0</v>
      </c>
    </row>
    <row r="64" spans="1:13" x14ac:dyDescent="0.2">
      <c r="A64" s="10">
        <f t="shared" si="3"/>
        <v>21</v>
      </c>
      <c r="B64" s="11" t="s">
        <v>40</v>
      </c>
      <c r="C64" s="12" t="s">
        <v>20</v>
      </c>
      <c r="D64" s="28"/>
      <c r="E64" s="28"/>
      <c r="F64" s="28">
        <v>1390.3969999999999</v>
      </c>
      <c r="G64" s="28"/>
      <c r="H64" s="28">
        <v>1390.364</v>
      </c>
      <c r="I64" s="28"/>
      <c r="J64" s="28">
        <v>1468.357</v>
      </c>
      <c r="K64" s="28"/>
      <c r="L64" s="32">
        <f t="shared" si="4"/>
        <v>4249.1180000000004</v>
      </c>
      <c r="M64" s="32">
        <f t="shared" si="4"/>
        <v>0</v>
      </c>
    </row>
    <row r="65" spans="1:14" x14ac:dyDescent="0.2">
      <c r="A65" s="10">
        <f t="shared" si="3"/>
        <v>22</v>
      </c>
      <c r="B65" s="11" t="s">
        <v>41</v>
      </c>
      <c r="C65" s="12" t="s">
        <v>20</v>
      </c>
      <c r="D65" s="28"/>
      <c r="E65" s="28"/>
      <c r="F65" s="28"/>
      <c r="G65" s="28"/>
      <c r="H65" s="28"/>
      <c r="I65" s="28"/>
      <c r="J65" s="28"/>
      <c r="K65" s="28"/>
      <c r="L65" s="32">
        <f t="shared" si="4"/>
        <v>0</v>
      </c>
      <c r="M65" s="32">
        <f t="shared" si="4"/>
        <v>0</v>
      </c>
    </row>
    <row r="66" spans="1:14" x14ac:dyDescent="0.2">
      <c r="A66" s="10">
        <f t="shared" si="3"/>
        <v>23</v>
      </c>
      <c r="B66" s="11" t="s">
        <v>42</v>
      </c>
      <c r="C66" s="12" t="s">
        <v>20</v>
      </c>
      <c r="D66" s="28"/>
      <c r="E66" s="28"/>
      <c r="F66" s="28"/>
      <c r="G66" s="28"/>
      <c r="H66" s="28"/>
      <c r="I66" s="28"/>
      <c r="J66" s="28"/>
      <c r="K66" s="28"/>
      <c r="L66" s="32">
        <f t="shared" si="4"/>
        <v>0</v>
      </c>
      <c r="M66" s="32">
        <f t="shared" si="4"/>
        <v>0</v>
      </c>
    </row>
    <row r="67" spans="1:14" x14ac:dyDescent="0.2">
      <c r="A67" s="10">
        <f t="shared" si="3"/>
        <v>24</v>
      </c>
      <c r="B67" s="11" t="s">
        <v>43</v>
      </c>
      <c r="C67" s="12" t="s">
        <v>20</v>
      </c>
      <c r="D67" s="28"/>
      <c r="E67" s="28"/>
      <c r="F67" s="28"/>
      <c r="G67" s="28"/>
      <c r="H67" s="28"/>
      <c r="I67" s="28"/>
      <c r="J67" s="28"/>
      <c r="K67" s="28"/>
      <c r="L67" s="32">
        <f t="shared" si="4"/>
        <v>0</v>
      </c>
      <c r="M67" s="32">
        <f t="shared" si="4"/>
        <v>0</v>
      </c>
    </row>
    <row r="68" spans="1:14" x14ac:dyDescent="0.2">
      <c r="A68" s="10">
        <f t="shared" si="3"/>
        <v>25</v>
      </c>
      <c r="B68" s="11" t="s">
        <v>44</v>
      </c>
      <c r="C68" s="12" t="s">
        <v>20</v>
      </c>
      <c r="D68" s="28"/>
      <c r="E68" s="28"/>
      <c r="F68" s="28"/>
      <c r="G68" s="28"/>
      <c r="H68" s="28"/>
      <c r="I68" s="28"/>
      <c r="J68" s="28"/>
      <c r="K68" s="28"/>
      <c r="L68" s="32">
        <f t="shared" si="4"/>
        <v>0</v>
      </c>
      <c r="M68" s="32">
        <f t="shared" si="4"/>
        <v>0</v>
      </c>
    </row>
    <row r="69" spans="1:14" x14ac:dyDescent="0.2">
      <c r="A69" s="10">
        <f t="shared" si="3"/>
        <v>26</v>
      </c>
      <c r="B69" s="11" t="s">
        <v>45</v>
      </c>
      <c r="C69" s="12" t="s">
        <v>20</v>
      </c>
      <c r="D69" s="28"/>
      <c r="E69" s="28"/>
      <c r="F69" s="28">
        <v>50.752000000000002</v>
      </c>
      <c r="G69" s="28"/>
      <c r="H69" s="28">
        <v>46.131999999999998</v>
      </c>
      <c r="I69" s="28"/>
      <c r="J69" s="28">
        <v>41.219000000000001</v>
      </c>
      <c r="K69" s="28"/>
      <c r="L69" s="32">
        <f t="shared" si="4"/>
        <v>138.10300000000001</v>
      </c>
      <c r="M69" s="32">
        <f t="shared" si="4"/>
        <v>0</v>
      </c>
    </row>
    <row r="70" spans="1:14" x14ac:dyDescent="0.2">
      <c r="A70" s="10">
        <f t="shared" si="3"/>
        <v>27</v>
      </c>
      <c r="B70" s="11" t="s">
        <v>46</v>
      </c>
      <c r="C70" s="12" t="s">
        <v>20</v>
      </c>
      <c r="D70" s="28"/>
      <c r="E70" s="28"/>
      <c r="F70" s="28">
        <v>8632.6890000000003</v>
      </c>
      <c r="G70" s="28"/>
      <c r="H70" s="28">
        <v>8619.5169999999998</v>
      </c>
      <c r="I70" s="28"/>
      <c r="J70" s="28">
        <v>8721.9410000000007</v>
      </c>
      <c r="K70" s="28"/>
      <c r="L70" s="32">
        <f t="shared" si="4"/>
        <v>25974.146999999997</v>
      </c>
      <c r="M70" s="32">
        <f t="shared" si="4"/>
        <v>0</v>
      </c>
    </row>
    <row r="71" spans="1:14" x14ac:dyDescent="0.2">
      <c r="A71" s="10">
        <f t="shared" si="3"/>
        <v>28</v>
      </c>
      <c r="B71" s="11" t="s">
        <v>47</v>
      </c>
      <c r="C71" s="12" t="s">
        <v>20</v>
      </c>
      <c r="D71" s="28"/>
      <c r="E71" s="28"/>
      <c r="F71" s="28"/>
      <c r="G71" s="28"/>
      <c r="H71" s="28"/>
      <c r="I71" s="28"/>
      <c r="J71" s="28"/>
      <c r="K71" s="28"/>
      <c r="L71" s="32">
        <f t="shared" si="4"/>
        <v>0</v>
      </c>
      <c r="M71" s="32">
        <f t="shared" si="4"/>
        <v>0</v>
      </c>
    </row>
    <row r="72" spans="1:14" x14ac:dyDescent="0.2">
      <c r="A72" s="10">
        <f t="shared" si="3"/>
        <v>29</v>
      </c>
      <c r="B72" s="11" t="s">
        <v>48</v>
      </c>
      <c r="C72" s="12" t="s">
        <v>20</v>
      </c>
      <c r="D72" s="28"/>
      <c r="E72" s="28"/>
      <c r="F72" s="28">
        <v>9466.3610000000008</v>
      </c>
      <c r="G72" s="28"/>
      <c r="H72" s="28">
        <v>9611.6200000000008</v>
      </c>
      <c r="I72" s="28"/>
      <c r="J72" s="28">
        <v>9632.8639999999996</v>
      </c>
      <c r="K72" s="28"/>
      <c r="L72" s="32">
        <f t="shared" si="4"/>
        <v>28710.845000000001</v>
      </c>
      <c r="M72" s="32">
        <f t="shared" si="4"/>
        <v>0</v>
      </c>
    </row>
    <row r="73" spans="1:14" x14ac:dyDescent="0.2">
      <c r="A73" s="10">
        <f t="shared" si="3"/>
        <v>30</v>
      </c>
      <c r="B73" s="11" t="s">
        <v>49</v>
      </c>
      <c r="C73" s="12" t="s">
        <v>20</v>
      </c>
      <c r="D73" s="28"/>
      <c r="E73" s="28"/>
      <c r="F73" s="28"/>
      <c r="G73" s="28"/>
      <c r="H73" s="28"/>
      <c r="I73" s="28"/>
      <c r="J73" s="28"/>
      <c r="K73" s="28"/>
      <c r="L73" s="32">
        <f t="shared" si="4"/>
        <v>0</v>
      </c>
      <c r="M73" s="32">
        <f t="shared" si="4"/>
        <v>0</v>
      </c>
    </row>
    <row r="74" spans="1:14" x14ac:dyDescent="0.2">
      <c r="A74" s="62" t="s">
        <v>50</v>
      </c>
      <c r="B74" s="62"/>
      <c r="C74" s="12" t="s">
        <v>20</v>
      </c>
      <c r="D74" s="34">
        <f t="shared" ref="D74:L74" si="5">SUM(D44:D73)</f>
        <v>0</v>
      </c>
      <c r="E74" s="34">
        <f t="shared" si="5"/>
        <v>0</v>
      </c>
      <c r="F74" s="34">
        <f t="shared" si="5"/>
        <v>85859.247999999992</v>
      </c>
      <c r="G74" s="18">
        <f>SUMIF(G44:G73,"&gt;0")</f>
        <v>0</v>
      </c>
      <c r="H74" s="34">
        <f t="shared" si="5"/>
        <v>88346.117999999988</v>
      </c>
      <c r="I74" s="18">
        <f>SUMIF(I44:I73,"&gt;0")</f>
        <v>0</v>
      </c>
      <c r="J74" s="34">
        <f t="shared" si="5"/>
        <v>93167.824000000022</v>
      </c>
      <c r="K74" s="18">
        <f>SUMIF(K44:K73,"&gt;0")</f>
        <v>0</v>
      </c>
      <c r="L74" s="34">
        <f t="shared" si="5"/>
        <v>267373.18999999994</v>
      </c>
      <c r="M74" s="18">
        <f>SUMIF(M44:M73,"&gt;0")</f>
        <v>0</v>
      </c>
    </row>
    <row r="76" spans="1:14" x14ac:dyDescent="0.2">
      <c r="B76" s="30" t="s">
        <v>87</v>
      </c>
    </row>
    <row r="77" spans="1:14" x14ac:dyDescent="0.2">
      <c r="A77" s="63" t="s">
        <v>5</v>
      </c>
      <c r="B77" s="63" t="s">
        <v>6</v>
      </c>
      <c r="C77" s="63" t="s">
        <v>7</v>
      </c>
      <c r="D77" s="53" t="s">
        <v>8</v>
      </c>
      <c r="E77" s="54"/>
      <c r="F77" s="70" t="s">
        <v>88</v>
      </c>
      <c r="G77" s="71"/>
      <c r="H77" s="71"/>
      <c r="I77" s="71"/>
      <c r="J77" s="72" t="s">
        <v>78</v>
      </c>
      <c r="K77" s="72"/>
      <c r="L77" s="72"/>
      <c r="M77" s="73"/>
      <c r="N77" s="3" t="s">
        <v>92</v>
      </c>
    </row>
    <row r="78" spans="1:14" x14ac:dyDescent="0.2">
      <c r="A78" s="64"/>
      <c r="B78" s="64"/>
      <c r="C78" s="64"/>
      <c r="D78" s="53" t="s">
        <v>83</v>
      </c>
      <c r="E78" s="54"/>
      <c r="F78" s="60" t="s">
        <v>59</v>
      </c>
      <c r="G78" s="60"/>
      <c r="H78" s="60" t="s">
        <v>60</v>
      </c>
      <c r="I78" s="60"/>
      <c r="J78" s="60" t="s">
        <v>61</v>
      </c>
      <c r="K78" s="60"/>
      <c r="L78" s="60" t="s">
        <v>62</v>
      </c>
      <c r="M78" s="60"/>
    </row>
    <row r="79" spans="1:14" ht="101.25" x14ac:dyDescent="0.2">
      <c r="A79" s="65"/>
      <c r="B79" s="65"/>
      <c r="C79" s="65"/>
      <c r="D79" s="8" t="s">
        <v>17</v>
      </c>
      <c r="E79" s="8" t="s">
        <v>18</v>
      </c>
      <c r="F79" s="8" t="s">
        <v>17</v>
      </c>
      <c r="G79" s="8" t="s">
        <v>18</v>
      </c>
      <c r="H79" s="8" t="s">
        <v>17</v>
      </c>
      <c r="I79" s="8" t="s">
        <v>18</v>
      </c>
      <c r="J79" s="8" t="s">
        <v>17</v>
      </c>
      <c r="K79" s="8" t="s">
        <v>18</v>
      </c>
      <c r="L79" s="8" t="s">
        <v>17</v>
      </c>
      <c r="M79" s="8" t="s">
        <v>18</v>
      </c>
    </row>
    <row r="80" spans="1:14" x14ac:dyDescent="0.2">
      <c r="A80" s="10">
        <v>1</v>
      </c>
      <c r="B80" s="11" t="s">
        <v>19</v>
      </c>
      <c r="C80" s="12" t="s">
        <v>20</v>
      </c>
      <c r="D80" s="28"/>
      <c r="E80" s="28"/>
      <c r="F80" s="28"/>
      <c r="G80" s="28"/>
      <c r="H80" s="28"/>
      <c r="I80" s="28"/>
      <c r="J80" s="28"/>
      <c r="K80" s="28"/>
      <c r="L80" s="32">
        <f>F80+H80+J80</f>
        <v>0</v>
      </c>
      <c r="M80" s="32">
        <f>G80+I80+K80</f>
        <v>0</v>
      </c>
    </row>
    <row r="81" spans="1:13" x14ac:dyDescent="0.2">
      <c r="A81" s="10">
        <f t="shared" ref="A81:A109" si="6">A80+1</f>
        <v>2</v>
      </c>
      <c r="B81" s="11" t="s">
        <v>21</v>
      </c>
      <c r="C81" s="12" t="s">
        <v>20</v>
      </c>
      <c r="D81" s="28"/>
      <c r="E81" s="28"/>
      <c r="F81" s="28">
        <v>42.814</v>
      </c>
      <c r="G81" s="28"/>
      <c r="H81" s="28">
        <v>35.722000000000001</v>
      </c>
      <c r="I81" s="28"/>
      <c r="J81" s="28">
        <v>37.564</v>
      </c>
      <c r="K81" s="28"/>
      <c r="L81" s="32">
        <f t="shared" ref="L81:M109" si="7">F81+H81+J81</f>
        <v>116.1</v>
      </c>
      <c r="M81" s="32">
        <f t="shared" si="7"/>
        <v>0</v>
      </c>
    </row>
    <row r="82" spans="1:13" x14ac:dyDescent="0.2">
      <c r="A82" s="10">
        <f t="shared" si="6"/>
        <v>3</v>
      </c>
      <c r="B82" s="11" t="s">
        <v>22</v>
      </c>
      <c r="C82" s="12" t="s">
        <v>20</v>
      </c>
      <c r="D82" s="28"/>
      <c r="E82" s="28"/>
      <c r="F82" s="28"/>
      <c r="G82" s="28"/>
      <c r="H82" s="28"/>
      <c r="I82" s="28"/>
      <c r="J82" s="28"/>
      <c r="K82" s="28"/>
      <c r="L82" s="32">
        <f t="shared" si="7"/>
        <v>0</v>
      </c>
      <c r="M82" s="32">
        <f t="shared" si="7"/>
        <v>0</v>
      </c>
    </row>
    <row r="83" spans="1:13" x14ac:dyDescent="0.2">
      <c r="A83" s="10">
        <f t="shared" si="6"/>
        <v>4</v>
      </c>
      <c r="B83" s="11" t="s">
        <v>23</v>
      </c>
      <c r="C83" s="12" t="s">
        <v>20</v>
      </c>
      <c r="D83" s="28"/>
      <c r="E83" s="28"/>
      <c r="F83" s="28"/>
      <c r="G83" s="28"/>
      <c r="H83" s="28"/>
      <c r="I83" s="28"/>
      <c r="J83" s="28"/>
      <c r="K83" s="28"/>
      <c r="L83" s="32">
        <f t="shared" si="7"/>
        <v>0</v>
      </c>
      <c r="M83" s="32">
        <f t="shared" si="7"/>
        <v>0</v>
      </c>
    </row>
    <row r="84" spans="1:13" x14ac:dyDescent="0.2">
      <c r="A84" s="10">
        <f t="shared" si="6"/>
        <v>5</v>
      </c>
      <c r="B84" s="16" t="s">
        <v>24</v>
      </c>
      <c r="C84" s="12" t="s">
        <v>20</v>
      </c>
      <c r="D84" s="28"/>
      <c r="E84" s="28"/>
      <c r="F84" s="28"/>
      <c r="G84" s="28"/>
      <c r="H84" s="28"/>
      <c r="I84" s="28"/>
      <c r="J84" s="28"/>
      <c r="K84" s="28"/>
      <c r="L84" s="32">
        <f t="shared" si="7"/>
        <v>0</v>
      </c>
      <c r="M84" s="32">
        <f t="shared" si="7"/>
        <v>0</v>
      </c>
    </row>
    <row r="85" spans="1:13" x14ac:dyDescent="0.2">
      <c r="A85" s="10">
        <f t="shared" si="6"/>
        <v>6</v>
      </c>
      <c r="B85" s="16" t="s">
        <v>25</v>
      </c>
      <c r="C85" s="12" t="s">
        <v>20</v>
      </c>
      <c r="D85" s="28"/>
      <c r="E85" s="28"/>
      <c r="F85" s="28"/>
      <c r="G85" s="28"/>
      <c r="H85" s="28"/>
      <c r="I85" s="28"/>
      <c r="J85" s="28"/>
      <c r="K85" s="28"/>
      <c r="L85" s="32">
        <f t="shared" si="7"/>
        <v>0</v>
      </c>
      <c r="M85" s="32">
        <f t="shared" si="7"/>
        <v>0</v>
      </c>
    </row>
    <row r="86" spans="1:13" x14ac:dyDescent="0.2">
      <c r="A86" s="10">
        <f t="shared" si="6"/>
        <v>7</v>
      </c>
      <c r="B86" s="16" t="s">
        <v>26</v>
      </c>
      <c r="C86" s="12" t="s">
        <v>20</v>
      </c>
      <c r="D86" s="28"/>
      <c r="E86" s="28"/>
      <c r="F86" s="28">
        <v>88.382999999999996</v>
      </c>
      <c r="G86" s="28"/>
      <c r="H86" s="28">
        <v>84.218999999999994</v>
      </c>
      <c r="I86" s="28"/>
      <c r="J86" s="28">
        <v>67.272999999999996</v>
      </c>
      <c r="K86" s="28"/>
      <c r="L86" s="32">
        <f t="shared" si="7"/>
        <v>239.87499999999997</v>
      </c>
      <c r="M86" s="32">
        <f t="shared" si="7"/>
        <v>0</v>
      </c>
    </row>
    <row r="87" spans="1:13" x14ac:dyDescent="0.2">
      <c r="A87" s="10">
        <f t="shared" si="6"/>
        <v>8</v>
      </c>
      <c r="B87" s="16" t="s">
        <v>27</v>
      </c>
      <c r="C87" s="12" t="s">
        <v>20</v>
      </c>
      <c r="D87" s="28"/>
      <c r="E87" s="28"/>
      <c r="F87" s="28"/>
      <c r="G87" s="28"/>
      <c r="H87" s="28"/>
      <c r="I87" s="28"/>
      <c r="J87" s="28"/>
      <c r="K87" s="28"/>
      <c r="L87" s="32">
        <f t="shared" si="7"/>
        <v>0</v>
      </c>
      <c r="M87" s="32">
        <f t="shared" si="7"/>
        <v>0</v>
      </c>
    </row>
    <row r="88" spans="1:13" x14ac:dyDescent="0.2">
      <c r="A88" s="10">
        <f t="shared" si="6"/>
        <v>9</v>
      </c>
      <c r="B88" s="16" t="s">
        <v>28</v>
      </c>
      <c r="C88" s="12" t="s">
        <v>20</v>
      </c>
      <c r="D88" s="28"/>
      <c r="E88" s="28"/>
      <c r="F88" s="28"/>
      <c r="G88" s="28"/>
      <c r="H88" s="28"/>
      <c r="I88" s="28"/>
      <c r="J88" s="28"/>
      <c r="K88" s="28"/>
      <c r="L88" s="32">
        <f t="shared" si="7"/>
        <v>0</v>
      </c>
      <c r="M88" s="32">
        <f t="shared" si="7"/>
        <v>0</v>
      </c>
    </row>
    <row r="89" spans="1:13" x14ac:dyDescent="0.2">
      <c r="A89" s="10">
        <f t="shared" si="6"/>
        <v>10</v>
      </c>
      <c r="B89" s="16" t="s">
        <v>29</v>
      </c>
      <c r="C89" s="12" t="s">
        <v>20</v>
      </c>
      <c r="D89" s="28"/>
      <c r="E89" s="28"/>
      <c r="F89" s="28"/>
      <c r="G89" s="28"/>
      <c r="H89" s="28"/>
      <c r="I89" s="28"/>
      <c r="J89" s="28"/>
      <c r="K89" s="28"/>
      <c r="L89" s="32">
        <f t="shared" si="7"/>
        <v>0</v>
      </c>
      <c r="M89" s="32">
        <f t="shared" si="7"/>
        <v>0</v>
      </c>
    </row>
    <row r="90" spans="1:13" x14ac:dyDescent="0.2">
      <c r="A90" s="10">
        <f t="shared" si="6"/>
        <v>11</v>
      </c>
      <c r="B90" s="11" t="s">
        <v>30</v>
      </c>
      <c r="C90" s="12" t="s">
        <v>20</v>
      </c>
      <c r="D90" s="28"/>
      <c r="E90" s="28"/>
      <c r="F90" s="28"/>
      <c r="G90" s="28"/>
      <c r="H90" s="28"/>
      <c r="I90" s="28"/>
      <c r="J90" s="28"/>
      <c r="K90" s="28"/>
      <c r="L90" s="32">
        <f t="shared" si="7"/>
        <v>0</v>
      </c>
      <c r="M90" s="32">
        <f t="shared" si="7"/>
        <v>0</v>
      </c>
    </row>
    <row r="91" spans="1:13" x14ac:dyDescent="0.2">
      <c r="A91" s="10">
        <f t="shared" si="6"/>
        <v>12</v>
      </c>
      <c r="B91" s="11" t="s">
        <v>31</v>
      </c>
      <c r="C91" s="12" t="s">
        <v>20</v>
      </c>
      <c r="D91" s="28"/>
      <c r="E91" s="28"/>
      <c r="F91" s="28">
        <v>1022.534</v>
      </c>
      <c r="G91" s="28"/>
      <c r="H91" s="28">
        <v>1093.6500000000001</v>
      </c>
      <c r="I91" s="28"/>
      <c r="J91" s="28">
        <v>1088.346</v>
      </c>
      <c r="K91" s="28"/>
      <c r="L91" s="32">
        <f t="shared" si="7"/>
        <v>3204.53</v>
      </c>
      <c r="M91" s="32">
        <f t="shared" si="7"/>
        <v>0</v>
      </c>
    </row>
    <row r="92" spans="1:13" x14ac:dyDescent="0.2">
      <c r="A92" s="10">
        <f t="shared" si="6"/>
        <v>13</v>
      </c>
      <c r="B92" s="11" t="s">
        <v>32</v>
      </c>
      <c r="C92" s="12" t="s">
        <v>20</v>
      </c>
      <c r="D92" s="28"/>
      <c r="E92" s="28"/>
      <c r="F92" s="28">
        <v>7211.4549999999999</v>
      </c>
      <c r="G92" s="28"/>
      <c r="H92" s="28">
        <v>8497.0910000000003</v>
      </c>
      <c r="I92" s="28"/>
      <c r="J92" s="28">
        <v>8314.4689999999991</v>
      </c>
      <c r="K92" s="28"/>
      <c r="L92" s="32">
        <f t="shared" si="7"/>
        <v>24023.014999999999</v>
      </c>
      <c r="M92" s="32">
        <f t="shared" si="7"/>
        <v>0</v>
      </c>
    </row>
    <row r="93" spans="1:13" x14ac:dyDescent="0.2">
      <c r="A93" s="10">
        <f t="shared" si="6"/>
        <v>14</v>
      </c>
      <c r="B93" s="11" t="s">
        <v>33</v>
      </c>
      <c r="C93" s="12" t="s">
        <v>20</v>
      </c>
      <c r="D93" s="28"/>
      <c r="E93" s="28"/>
      <c r="F93" s="28">
        <v>51.119</v>
      </c>
      <c r="G93" s="28"/>
      <c r="H93" s="28">
        <v>48.572000000000003</v>
      </c>
      <c r="I93" s="28"/>
      <c r="J93" s="28">
        <v>50.103999999999999</v>
      </c>
      <c r="K93" s="28"/>
      <c r="L93" s="32">
        <f t="shared" si="7"/>
        <v>149.79500000000002</v>
      </c>
      <c r="M93" s="32">
        <f t="shared" si="7"/>
        <v>0</v>
      </c>
    </row>
    <row r="94" spans="1:13" x14ac:dyDescent="0.2">
      <c r="A94" s="10">
        <f t="shared" si="6"/>
        <v>15</v>
      </c>
      <c r="B94" s="11" t="s">
        <v>34</v>
      </c>
      <c r="C94" s="12" t="s">
        <v>20</v>
      </c>
      <c r="D94" s="28"/>
      <c r="E94" s="28"/>
      <c r="F94" s="28">
        <v>1687.2739999999999</v>
      </c>
      <c r="G94" s="28"/>
      <c r="H94" s="28">
        <v>1756.405</v>
      </c>
      <c r="I94" s="28"/>
      <c r="J94" s="28">
        <v>1777.277</v>
      </c>
      <c r="K94" s="28"/>
      <c r="L94" s="32">
        <f t="shared" si="7"/>
        <v>5220.9560000000001</v>
      </c>
      <c r="M94" s="32">
        <f t="shared" si="7"/>
        <v>0</v>
      </c>
    </row>
    <row r="95" spans="1:13" x14ac:dyDescent="0.2">
      <c r="A95" s="10">
        <f t="shared" si="6"/>
        <v>16</v>
      </c>
      <c r="B95" s="11" t="s">
        <v>35</v>
      </c>
      <c r="C95" s="12" t="s">
        <v>20</v>
      </c>
      <c r="D95" s="28"/>
      <c r="E95" s="28"/>
      <c r="F95" s="28">
        <v>61477.567999999999</v>
      </c>
      <c r="G95" s="28"/>
      <c r="H95" s="28">
        <v>63474.097000000002</v>
      </c>
      <c r="I95" s="28"/>
      <c r="J95" s="28">
        <v>62463.949000000001</v>
      </c>
      <c r="K95" s="28"/>
      <c r="L95" s="32">
        <f t="shared" si="7"/>
        <v>187415.614</v>
      </c>
      <c r="M95" s="32">
        <f t="shared" si="7"/>
        <v>0</v>
      </c>
    </row>
    <row r="96" spans="1:13" x14ac:dyDescent="0.2">
      <c r="A96" s="10">
        <f t="shared" si="6"/>
        <v>17</v>
      </c>
      <c r="B96" s="11" t="s">
        <v>36</v>
      </c>
      <c r="C96" s="12" t="s">
        <v>20</v>
      </c>
      <c r="D96" s="28"/>
      <c r="E96" s="28"/>
      <c r="F96" s="28">
        <v>59.579000000000001</v>
      </c>
      <c r="G96" s="28"/>
      <c r="H96" s="28">
        <v>83.364999999999995</v>
      </c>
      <c r="I96" s="28"/>
      <c r="J96" s="28">
        <v>81.69</v>
      </c>
      <c r="K96" s="28"/>
      <c r="L96" s="32">
        <f t="shared" si="7"/>
        <v>224.63399999999999</v>
      </c>
      <c r="M96" s="32">
        <f t="shared" si="7"/>
        <v>0</v>
      </c>
    </row>
    <row r="97" spans="1:13" x14ac:dyDescent="0.2">
      <c r="A97" s="10">
        <f t="shared" si="6"/>
        <v>18</v>
      </c>
      <c r="B97" s="11" t="s">
        <v>37</v>
      </c>
      <c r="C97" s="12" t="s">
        <v>20</v>
      </c>
      <c r="D97" s="28"/>
      <c r="E97" s="28"/>
      <c r="F97" s="28">
        <v>977.548</v>
      </c>
      <c r="G97" s="28"/>
      <c r="H97" s="28">
        <v>1014.365</v>
      </c>
      <c r="I97" s="28"/>
      <c r="J97" s="28">
        <v>1000.546</v>
      </c>
      <c r="K97" s="28"/>
      <c r="L97" s="32">
        <f t="shared" si="7"/>
        <v>2992.4589999999998</v>
      </c>
      <c r="M97" s="32">
        <f t="shared" si="7"/>
        <v>0</v>
      </c>
    </row>
    <row r="98" spans="1:13" x14ac:dyDescent="0.2">
      <c r="A98" s="10">
        <f t="shared" si="6"/>
        <v>19</v>
      </c>
      <c r="B98" s="11" t="s">
        <v>38</v>
      </c>
      <c r="C98" s="12" t="s">
        <v>20</v>
      </c>
      <c r="D98" s="28"/>
      <c r="E98" s="28"/>
      <c r="F98" s="28"/>
      <c r="G98" s="28"/>
      <c r="H98" s="28"/>
      <c r="I98" s="28"/>
      <c r="J98" s="28"/>
      <c r="K98" s="28"/>
      <c r="L98" s="32">
        <f t="shared" si="7"/>
        <v>0</v>
      </c>
      <c r="M98" s="32">
        <f t="shared" si="7"/>
        <v>0</v>
      </c>
    </row>
    <row r="99" spans="1:13" x14ac:dyDescent="0.2">
      <c r="A99" s="10">
        <f t="shared" si="6"/>
        <v>20</v>
      </c>
      <c r="B99" s="11" t="s">
        <v>39</v>
      </c>
      <c r="C99" s="12" t="s">
        <v>20</v>
      </c>
      <c r="D99" s="28"/>
      <c r="E99" s="28"/>
      <c r="F99" s="28"/>
      <c r="G99" s="28"/>
      <c r="H99" s="28"/>
      <c r="I99" s="28"/>
      <c r="J99" s="28"/>
      <c r="K99" s="28"/>
      <c r="L99" s="32">
        <f t="shared" si="7"/>
        <v>0</v>
      </c>
      <c r="M99" s="32">
        <f t="shared" si="7"/>
        <v>0</v>
      </c>
    </row>
    <row r="100" spans="1:13" x14ac:dyDescent="0.2">
      <c r="A100" s="10">
        <f t="shared" si="6"/>
        <v>21</v>
      </c>
      <c r="B100" s="11" t="s">
        <v>40</v>
      </c>
      <c r="C100" s="12" t="s">
        <v>20</v>
      </c>
      <c r="D100" s="28"/>
      <c r="E100" s="28"/>
      <c r="F100" s="28">
        <v>1455.575</v>
      </c>
      <c r="G100" s="28"/>
      <c r="H100" s="28">
        <v>1551.04</v>
      </c>
      <c r="I100" s="28"/>
      <c r="J100" s="28">
        <v>1540.3119999999999</v>
      </c>
      <c r="K100" s="28"/>
      <c r="L100" s="32">
        <f t="shared" si="7"/>
        <v>4546.9269999999997</v>
      </c>
      <c r="M100" s="32">
        <f t="shared" si="7"/>
        <v>0</v>
      </c>
    </row>
    <row r="101" spans="1:13" x14ac:dyDescent="0.2">
      <c r="A101" s="10">
        <f t="shared" si="6"/>
        <v>22</v>
      </c>
      <c r="B101" s="11" t="s">
        <v>41</v>
      </c>
      <c r="C101" s="12" t="s">
        <v>20</v>
      </c>
      <c r="D101" s="28"/>
      <c r="E101" s="28"/>
      <c r="F101" s="28"/>
      <c r="G101" s="28"/>
      <c r="H101" s="28"/>
      <c r="I101" s="28"/>
      <c r="J101" s="28"/>
      <c r="K101" s="28"/>
      <c r="L101" s="32">
        <f t="shared" si="7"/>
        <v>0</v>
      </c>
      <c r="M101" s="32">
        <f t="shared" si="7"/>
        <v>0</v>
      </c>
    </row>
    <row r="102" spans="1:13" x14ac:dyDescent="0.2">
      <c r="A102" s="10">
        <f t="shared" si="6"/>
        <v>23</v>
      </c>
      <c r="B102" s="11" t="s">
        <v>42</v>
      </c>
      <c r="C102" s="12" t="s">
        <v>20</v>
      </c>
      <c r="D102" s="28"/>
      <c r="E102" s="28"/>
      <c r="F102" s="28"/>
      <c r="G102" s="28"/>
      <c r="H102" s="28"/>
      <c r="I102" s="28"/>
      <c r="J102" s="28"/>
      <c r="K102" s="28"/>
      <c r="L102" s="32">
        <f t="shared" si="7"/>
        <v>0</v>
      </c>
      <c r="M102" s="32">
        <f t="shared" si="7"/>
        <v>0</v>
      </c>
    </row>
    <row r="103" spans="1:13" x14ac:dyDescent="0.2">
      <c r="A103" s="10">
        <f t="shared" si="6"/>
        <v>24</v>
      </c>
      <c r="B103" s="11" t="s">
        <v>43</v>
      </c>
      <c r="C103" s="12" t="s">
        <v>20</v>
      </c>
      <c r="D103" s="28"/>
      <c r="E103" s="28"/>
      <c r="F103" s="28"/>
      <c r="G103" s="28"/>
      <c r="H103" s="28"/>
      <c r="I103" s="28"/>
      <c r="J103" s="28"/>
      <c r="K103" s="28"/>
      <c r="L103" s="32">
        <f t="shared" si="7"/>
        <v>0</v>
      </c>
      <c r="M103" s="32">
        <f t="shared" si="7"/>
        <v>0</v>
      </c>
    </row>
    <row r="104" spans="1:13" x14ac:dyDescent="0.2">
      <c r="A104" s="10">
        <f t="shared" si="6"/>
        <v>25</v>
      </c>
      <c r="B104" s="11" t="s">
        <v>44</v>
      </c>
      <c r="C104" s="12" t="s">
        <v>20</v>
      </c>
      <c r="D104" s="28"/>
      <c r="E104" s="28"/>
      <c r="F104" s="28"/>
      <c r="G104" s="28"/>
      <c r="H104" s="28"/>
      <c r="I104" s="28"/>
      <c r="J104" s="28"/>
      <c r="K104" s="28"/>
      <c r="L104" s="32">
        <f t="shared" si="7"/>
        <v>0</v>
      </c>
      <c r="M104" s="32">
        <f t="shared" si="7"/>
        <v>0</v>
      </c>
    </row>
    <row r="105" spans="1:13" x14ac:dyDescent="0.2">
      <c r="A105" s="10">
        <f t="shared" si="6"/>
        <v>26</v>
      </c>
      <c r="B105" s="11" t="s">
        <v>45</v>
      </c>
      <c r="C105" s="12" t="s">
        <v>20</v>
      </c>
      <c r="D105" s="28"/>
      <c r="E105" s="28"/>
      <c r="F105" s="28">
        <v>42.985999999999997</v>
      </c>
      <c r="G105" s="28"/>
      <c r="H105" s="28">
        <v>57.128</v>
      </c>
      <c r="I105" s="28"/>
      <c r="J105" s="28">
        <v>50.762999999999998</v>
      </c>
      <c r="K105" s="28"/>
      <c r="L105" s="32">
        <f t="shared" si="7"/>
        <v>150.87700000000001</v>
      </c>
      <c r="M105" s="32">
        <f t="shared" si="7"/>
        <v>0</v>
      </c>
    </row>
    <row r="106" spans="1:13" x14ac:dyDescent="0.2">
      <c r="A106" s="10">
        <f t="shared" si="6"/>
        <v>27</v>
      </c>
      <c r="B106" s="11" t="s">
        <v>46</v>
      </c>
      <c r="C106" s="12" t="s">
        <v>20</v>
      </c>
      <c r="D106" s="28"/>
      <c r="E106" s="28"/>
      <c r="F106" s="28">
        <v>8919.5509999999995</v>
      </c>
      <c r="G106" s="28"/>
      <c r="H106" s="28">
        <v>9212.375</v>
      </c>
      <c r="I106" s="28"/>
      <c r="J106" s="28">
        <v>9123.2199999999993</v>
      </c>
      <c r="K106" s="28"/>
      <c r="L106" s="32">
        <f t="shared" si="7"/>
        <v>27255.146000000001</v>
      </c>
      <c r="M106" s="32">
        <f t="shared" si="7"/>
        <v>0</v>
      </c>
    </row>
    <row r="107" spans="1:13" x14ac:dyDescent="0.2">
      <c r="A107" s="10">
        <f t="shared" si="6"/>
        <v>28</v>
      </c>
      <c r="B107" s="11" t="s">
        <v>47</v>
      </c>
      <c r="C107" s="12" t="s">
        <v>20</v>
      </c>
      <c r="D107" s="28"/>
      <c r="E107" s="28"/>
      <c r="F107" s="28"/>
      <c r="G107" s="28"/>
      <c r="H107" s="28"/>
      <c r="I107" s="28"/>
      <c r="J107" s="28"/>
      <c r="K107" s="28"/>
      <c r="L107" s="32">
        <f t="shared" si="7"/>
        <v>0</v>
      </c>
      <c r="M107" s="32">
        <f t="shared" si="7"/>
        <v>0</v>
      </c>
    </row>
    <row r="108" spans="1:13" x14ac:dyDescent="0.2">
      <c r="A108" s="10">
        <f t="shared" si="6"/>
        <v>29</v>
      </c>
      <c r="B108" s="11" t="s">
        <v>48</v>
      </c>
      <c r="C108" s="12" t="s">
        <v>20</v>
      </c>
      <c r="D108" s="28"/>
      <c r="E108" s="28"/>
      <c r="F108" s="28">
        <v>9857.1810000000005</v>
      </c>
      <c r="G108" s="28"/>
      <c r="H108" s="28">
        <v>10520.897000000001</v>
      </c>
      <c r="I108" s="28"/>
      <c r="J108" s="28">
        <v>10245.636</v>
      </c>
      <c r="K108" s="28"/>
      <c r="L108" s="32">
        <f t="shared" si="7"/>
        <v>30623.714</v>
      </c>
      <c r="M108" s="32">
        <f t="shared" si="7"/>
        <v>0</v>
      </c>
    </row>
    <row r="109" spans="1:13" x14ac:dyDescent="0.2">
      <c r="A109" s="10">
        <f t="shared" si="6"/>
        <v>30</v>
      </c>
      <c r="B109" s="11" t="s">
        <v>49</v>
      </c>
      <c r="C109" s="12" t="s">
        <v>20</v>
      </c>
      <c r="D109" s="28"/>
      <c r="E109" s="28"/>
      <c r="F109" s="28"/>
      <c r="G109" s="28"/>
      <c r="H109" s="28"/>
      <c r="I109" s="28"/>
      <c r="J109" s="28"/>
      <c r="K109" s="28"/>
      <c r="L109" s="32">
        <f t="shared" si="7"/>
        <v>0</v>
      </c>
      <c r="M109" s="32">
        <f t="shared" si="7"/>
        <v>0</v>
      </c>
    </row>
    <row r="110" spans="1:13" x14ac:dyDescent="0.2">
      <c r="A110" s="62" t="s">
        <v>50</v>
      </c>
      <c r="B110" s="62"/>
      <c r="C110" s="12" t="s">
        <v>20</v>
      </c>
      <c r="D110" s="34">
        <f t="shared" ref="D110:L110" si="8">SUM(D80:D109)</f>
        <v>0</v>
      </c>
      <c r="E110" s="34">
        <f t="shared" si="8"/>
        <v>0</v>
      </c>
      <c r="F110" s="34">
        <f t="shared" si="8"/>
        <v>92893.566999999995</v>
      </c>
      <c r="G110" s="18">
        <f>SUMIF(G80:G109,"&gt;0")</f>
        <v>0</v>
      </c>
      <c r="H110" s="34">
        <f t="shared" si="8"/>
        <v>97428.926000000007</v>
      </c>
      <c r="I110" s="18">
        <f>SUMIF(I80:I109,"&gt;0")</f>
        <v>0</v>
      </c>
      <c r="J110" s="34">
        <f t="shared" si="8"/>
        <v>95841.149000000019</v>
      </c>
      <c r="K110" s="18">
        <f>SUMIF(K80:K109,"&gt;0")</f>
        <v>0</v>
      </c>
      <c r="L110" s="34">
        <f t="shared" si="8"/>
        <v>286163.64199999999</v>
      </c>
      <c r="M110" s="18">
        <f>SUMIF(M80:M109,"&gt;0")</f>
        <v>0</v>
      </c>
    </row>
    <row r="112" spans="1:13" x14ac:dyDescent="0.2">
      <c r="B112" s="30" t="s">
        <v>89</v>
      </c>
    </row>
    <row r="113" spans="1:13" x14ac:dyDescent="0.2">
      <c r="A113" s="63" t="s">
        <v>5</v>
      </c>
      <c r="B113" s="63" t="s">
        <v>6</v>
      </c>
      <c r="C113" s="63" t="s">
        <v>7</v>
      </c>
      <c r="D113" s="53" t="s">
        <v>8</v>
      </c>
      <c r="E113" s="54"/>
      <c r="F113" s="70" t="s">
        <v>90</v>
      </c>
      <c r="G113" s="71"/>
      <c r="H113" s="71"/>
      <c r="I113" s="71"/>
      <c r="J113" s="72" t="s">
        <v>78</v>
      </c>
      <c r="K113" s="72"/>
      <c r="L113" s="72"/>
      <c r="M113" s="73"/>
    </row>
    <row r="114" spans="1:13" x14ac:dyDescent="0.2">
      <c r="A114" s="64"/>
      <c r="B114" s="64"/>
      <c r="C114" s="64"/>
      <c r="D114" s="53" t="s">
        <v>83</v>
      </c>
      <c r="E114" s="54"/>
      <c r="F114" s="60" t="s">
        <v>65</v>
      </c>
      <c r="G114" s="60"/>
      <c r="H114" s="60" t="s">
        <v>66</v>
      </c>
      <c r="I114" s="60"/>
      <c r="J114" s="60" t="s">
        <v>67</v>
      </c>
      <c r="K114" s="60"/>
      <c r="L114" s="60" t="s">
        <v>68</v>
      </c>
      <c r="M114" s="60"/>
    </row>
    <row r="115" spans="1:13" ht="101.25" x14ac:dyDescent="0.2">
      <c r="A115" s="65"/>
      <c r="B115" s="65"/>
      <c r="C115" s="65"/>
      <c r="D115" s="8" t="s">
        <v>17</v>
      </c>
      <c r="E115" s="8" t="s">
        <v>18</v>
      </c>
      <c r="F115" s="8" t="s">
        <v>17</v>
      </c>
      <c r="G115" s="8" t="s">
        <v>18</v>
      </c>
      <c r="H115" s="8" t="s">
        <v>17</v>
      </c>
      <c r="I115" s="8" t="s">
        <v>18</v>
      </c>
      <c r="J115" s="8" t="s">
        <v>17</v>
      </c>
      <c r="K115" s="8" t="s">
        <v>18</v>
      </c>
      <c r="L115" s="8" t="s">
        <v>17</v>
      </c>
      <c r="M115" s="8" t="s">
        <v>18</v>
      </c>
    </row>
    <row r="116" spans="1:13" x14ac:dyDescent="0.2">
      <c r="A116" s="10">
        <v>1</v>
      </c>
      <c r="B116" s="11" t="s">
        <v>19</v>
      </c>
      <c r="C116" s="12" t="s">
        <v>20</v>
      </c>
      <c r="D116" s="28"/>
      <c r="E116" s="28"/>
      <c r="F116" s="28"/>
      <c r="G116" s="28"/>
      <c r="H116" s="28"/>
      <c r="I116" s="28"/>
      <c r="J116" s="28"/>
      <c r="K116" s="28"/>
      <c r="L116" s="32">
        <f t="shared" ref="L116:M131" si="9">F116+H116+J116</f>
        <v>0</v>
      </c>
      <c r="M116" s="32">
        <f t="shared" si="9"/>
        <v>0</v>
      </c>
    </row>
    <row r="117" spans="1:13" x14ac:dyDescent="0.2">
      <c r="A117" s="10">
        <f t="shared" ref="A117:A145" si="10">A116+1</f>
        <v>2</v>
      </c>
      <c r="B117" s="11" t="s">
        <v>21</v>
      </c>
      <c r="C117" s="12" t="s">
        <v>20</v>
      </c>
      <c r="D117" s="28"/>
      <c r="E117" s="28"/>
      <c r="F117" s="28">
        <v>45.258000000000003</v>
      </c>
      <c r="G117" s="28"/>
      <c r="H117" s="28">
        <v>56.308</v>
      </c>
      <c r="I117" s="28"/>
      <c r="J117" s="28">
        <v>55.59</v>
      </c>
      <c r="K117" s="28"/>
      <c r="L117" s="32">
        <f t="shared" si="9"/>
        <v>157.15600000000001</v>
      </c>
      <c r="M117" s="32">
        <f t="shared" si="9"/>
        <v>0</v>
      </c>
    </row>
    <row r="118" spans="1:13" x14ac:dyDescent="0.2">
      <c r="A118" s="10">
        <f t="shared" si="10"/>
        <v>3</v>
      </c>
      <c r="B118" s="11" t="s">
        <v>22</v>
      </c>
      <c r="C118" s="12" t="s">
        <v>20</v>
      </c>
      <c r="D118" s="28"/>
      <c r="E118" s="28"/>
      <c r="F118" s="28"/>
      <c r="G118" s="28"/>
      <c r="H118" s="28"/>
      <c r="I118" s="28"/>
      <c r="J118" s="28"/>
      <c r="K118" s="28"/>
      <c r="L118" s="32">
        <f t="shared" si="9"/>
        <v>0</v>
      </c>
      <c r="M118" s="32">
        <f t="shared" si="9"/>
        <v>0</v>
      </c>
    </row>
    <row r="119" spans="1:13" x14ac:dyDescent="0.2">
      <c r="A119" s="10">
        <f t="shared" si="10"/>
        <v>4</v>
      </c>
      <c r="B119" s="11" t="s">
        <v>23</v>
      </c>
      <c r="C119" s="12" t="s">
        <v>20</v>
      </c>
      <c r="D119" s="28"/>
      <c r="E119" s="28"/>
      <c r="F119" s="28"/>
      <c r="G119" s="28"/>
      <c r="H119" s="28"/>
      <c r="I119" s="28"/>
      <c r="J119" s="28"/>
      <c r="K119" s="28"/>
      <c r="L119" s="32">
        <f t="shared" si="9"/>
        <v>0</v>
      </c>
      <c r="M119" s="32">
        <f t="shared" si="9"/>
        <v>0</v>
      </c>
    </row>
    <row r="120" spans="1:13" x14ac:dyDescent="0.2">
      <c r="A120" s="10">
        <f t="shared" si="10"/>
        <v>5</v>
      </c>
      <c r="B120" s="16" t="s">
        <v>24</v>
      </c>
      <c r="C120" s="12" t="s">
        <v>20</v>
      </c>
      <c r="D120" s="28"/>
      <c r="E120" s="28"/>
      <c r="F120" s="28"/>
      <c r="G120" s="28"/>
      <c r="H120" s="28"/>
      <c r="I120" s="28"/>
      <c r="J120" s="28"/>
      <c r="K120" s="28"/>
      <c r="L120" s="32">
        <f t="shared" si="9"/>
        <v>0</v>
      </c>
      <c r="M120" s="32">
        <f t="shared" si="9"/>
        <v>0</v>
      </c>
    </row>
    <row r="121" spans="1:13" x14ac:dyDescent="0.2">
      <c r="A121" s="10">
        <f t="shared" si="10"/>
        <v>6</v>
      </c>
      <c r="B121" s="16" t="s">
        <v>25</v>
      </c>
      <c r="C121" s="12" t="s">
        <v>20</v>
      </c>
      <c r="D121" s="28"/>
      <c r="E121" s="28"/>
      <c r="F121" s="28"/>
      <c r="G121" s="28"/>
      <c r="H121" s="28"/>
      <c r="I121" s="28"/>
      <c r="J121" s="28"/>
      <c r="K121" s="28"/>
      <c r="L121" s="32">
        <f t="shared" si="9"/>
        <v>0</v>
      </c>
      <c r="M121" s="32">
        <f t="shared" si="9"/>
        <v>0</v>
      </c>
    </row>
    <row r="122" spans="1:13" x14ac:dyDescent="0.2">
      <c r="A122" s="10">
        <f t="shared" si="10"/>
        <v>7</v>
      </c>
      <c r="B122" s="16" t="s">
        <v>26</v>
      </c>
      <c r="C122" s="12" t="s">
        <v>20</v>
      </c>
      <c r="D122" s="28"/>
      <c r="E122" s="28"/>
      <c r="F122" s="28">
        <v>67.67</v>
      </c>
      <c r="G122" s="28"/>
      <c r="H122" s="28">
        <v>72.819000000000003</v>
      </c>
      <c r="I122" s="28"/>
      <c r="J122" s="28">
        <v>76.733999999999995</v>
      </c>
      <c r="K122" s="28"/>
      <c r="L122" s="32">
        <f>F122+H122+J122</f>
        <v>217.22300000000001</v>
      </c>
      <c r="M122" s="32">
        <f t="shared" si="9"/>
        <v>0</v>
      </c>
    </row>
    <row r="123" spans="1:13" x14ac:dyDescent="0.2">
      <c r="A123" s="10">
        <f t="shared" si="10"/>
        <v>8</v>
      </c>
      <c r="B123" s="16" t="s">
        <v>27</v>
      </c>
      <c r="C123" s="12" t="s">
        <v>20</v>
      </c>
      <c r="D123" s="28"/>
      <c r="E123" s="28"/>
      <c r="F123" s="28"/>
      <c r="G123" s="28"/>
      <c r="H123" s="28"/>
      <c r="I123" s="28"/>
      <c r="J123" s="28"/>
      <c r="K123" s="28"/>
      <c r="L123" s="32">
        <f t="shared" ref="L123:M145" si="11">F123+H123+J123</f>
        <v>0</v>
      </c>
      <c r="M123" s="32">
        <f t="shared" si="9"/>
        <v>0</v>
      </c>
    </row>
    <row r="124" spans="1:13" x14ac:dyDescent="0.2">
      <c r="A124" s="10">
        <f t="shared" si="10"/>
        <v>9</v>
      </c>
      <c r="B124" s="16" t="s">
        <v>28</v>
      </c>
      <c r="C124" s="12" t="s">
        <v>20</v>
      </c>
      <c r="D124" s="28"/>
      <c r="E124" s="28"/>
      <c r="F124" s="28"/>
      <c r="G124" s="28"/>
      <c r="H124" s="28"/>
      <c r="I124" s="28"/>
      <c r="J124" s="28"/>
      <c r="K124" s="28"/>
      <c r="L124" s="32">
        <f t="shared" si="11"/>
        <v>0</v>
      </c>
      <c r="M124" s="32">
        <f t="shared" si="9"/>
        <v>0</v>
      </c>
    </row>
    <row r="125" spans="1:13" x14ac:dyDescent="0.2">
      <c r="A125" s="10">
        <f t="shared" si="10"/>
        <v>10</v>
      </c>
      <c r="B125" s="16" t="s">
        <v>29</v>
      </c>
      <c r="C125" s="12" t="s">
        <v>20</v>
      </c>
      <c r="D125" s="28"/>
      <c r="E125" s="28"/>
      <c r="F125" s="28"/>
      <c r="G125" s="28"/>
      <c r="H125" s="28"/>
      <c r="I125" s="28"/>
      <c r="J125" s="28"/>
      <c r="K125" s="28"/>
      <c r="L125" s="32">
        <f t="shared" si="11"/>
        <v>0</v>
      </c>
      <c r="M125" s="32">
        <f t="shared" si="9"/>
        <v>0</v>
      </c>
    </row>
    <row r="126" spans="1:13" x14ac:dyDescent="0.2">
      <c r="A126" s="10">
        <f t="shared" si="10"/>
        <v>11</v>
      </c>
      <c r="B126" s="11" t="s">
        <v>30</v>
      </c>
      <c r="C126" s="12" t="s">
        <v>20</v>
      </c>
      <c r="D126" s="28"/>
      <c r="E126" s="28"/>
      <c r="F126" s="28"/>
      <c r="G126" s="28"/>
      <c r="H126" s="28"/>
      <c r="I126" s="28"/>
      <c r="J126" s="28"/>
      <c r="K126" s="28"/>
      <c r="L126" s="32">
        <f t="shared" si="11"/>
        <v>0</v>
      </c>
      <c r="M126" s="32">
        <f t="shared" si="9"/>
        <v>0</v>
      </c>
    </row>
    <row r="127" spans="1:13" x14ac:dyDescent="0.2">
      <c r="A127" s="10">
        <f t="shared" si="10"/>
        <v>12</v>
      </c>
      <c r="B127" s="11" t="s">
        <v>31</v>
      </c>
      <c r="C127" s="12" t="s">
        <v>20</v>
      </c>
      <c r="D127" s="28"/>
      <c r="E127" s="28"/>
      <c r="F127" s="28">
        <v>1173.9280000000001</v>
      </c>
      <c r="G127" s="28"/>
      <c r="H127" s="28">
        <v>1147.8789999999999</v>
      </c>
      <c r="I127" s="28"/>
      <c r="J127" s="28">
        <v>1222.3130000000001</v>
      </c>
      <c r="K127" s="28"/>
      <c r="L127" s="32">
        <f t="shared" si="11"/>
        <v>3544.12</v>
      </c>
      <c r="M127" s="32">
        <f t="shared" si="9"/>
        <v>0</v>
      </c>
    </row>
    <row r="128" spans="1:13" x14ac:dyDescent="0.2">
      <c r="A128" s="10">
        <f t="shared" si="10"/>
        <v>13</v>
      </c>
      <c r="B128" s="11" t="s">
        <v>32</v>
      </c>
      <c r="C128" s="12" t="s">
        <v>20</v>
      </c>
      <c r="D128" s="28"/>
      <c r="E128" s="28"/>
      <c r="F128" s="28">
        <v>8856.1149999999998</v>
      </c>
      <c r="G128" s="28"/>
      <c r="H128" s="28">
        <v>8565.5619999999999</v>
      </c>
      <c r="I128" s="28"/>
      <c r="J128" s="28">
        <v>8870.1209999999992</v>
      </c>
      <c r="K128" s="28"/>
      <c r="L128" s="32">
        <f t="shared" si="11"/>
        <v>26291.797999999999</v>
      </c>
      <c r="M128" s="32">
        <f t="shared" si="9"/>
        <v>0</v>
      </c>
    </row>
    <row r="129" spans="1:13" x14ac:dyDescent="0.2">
      <c r="A129" s="10">
        <f t="shared" si="10"/>
        <v>14</v>
      </c>
      <c r="B129" s="11" t="s">
        <v>33</v>
      </c>
      <c r="C129" s="12" t="s">
        <v>20</v>
      </c>
      <c r="D129" s="28"/>
      <c r="E129" s="28"/>
      <c r="F129" s="28">
        <v>47.473999999999997</v>
      </c>
      <c r="G129" s="28"/>
      <c r="H129" s="28">
        <v>52.091000000000001</v>
      </c>
      <c r="I129" s="28"/>
      <c r="J129" s="28">
        <v>62.209000000000003</v>
      </c>
      <c r="K129" s="28"/>
      <c r="L129" s="32">
        <f t="shared" si="11"/>
        <v>161.774</v>
      </c>
      <c r="M129" s="32">
        <f t="shared" si="9"/>
        <v>0</v>
      </c>
    </row>
    <row r="130" spans="1:13" x14ac:dyDescent="0.2">
      <c r="A130" s="10">
        <f t="shared" si="10"/>
        <v>15</v>
      </c>
      <c r="B130" s="11" t="s">
        <v>34</v>
      </c>
      <c r="C130" s="12" t="s">
        <v>20</v>
      </c>
      <c r="D130" s="28"/>
      <c r="E130" s="28"/>
      <c r="F130" s="28">
        <v>1892.117</v>
      </c>
      <c r="G130" s="28"/>
      <c r="H130" s="28">
        <v>1999.0830000000001</v>
      </c>
      <c r="I130" s="28"/>
      <c r="J130" s="28">
        <v>2085.4380000000001</v>
      </c>
      <c r="K130" s="28"/>
      <c r="L130" s="32">
        <f t="shared" si="11"/>
        <v>5976.6379999999999</v>
      </c>
      <c r="M130" s="32">
        <f t="shared" si="9"/>
        <v>0</v>
      </c>
    </row>
    <row r="131" spans="1:13" x14ac:dyDescent="0.2">
      <c r="A131" s="10">
        <f t="shared" si="10"/>
        <v>16</v>
      </c>
      <c r="B131" s="11" t="s">
        <v>35</v>
      </c>
      <c r="C131" s="12" t="s">
        <v>20</v>
      </c>
      <c r="D131" s="28"/>
      <c r="E131" s="28"/>
      <c r="F131" s="28">
        <v>66041.536999999997</v>
      </c>
      <c r="G131" s="28"/>
      <c r="H131" s="28">
        <v>63975.870999999999</v>
      </c>
      <c r="I131" s="28"/>
      <c r="J131" s="28">
        <v>66329.64</v>
      </c>
      <c r="K131" s="28"/>
      <c r="L131" s="32">
        <f t="shared" si="11"/>
        <v>196347.04800000001</v>
      </c>
      <c r="M131" s="32">
        <f t="shared" si="9"/>
        <v>0</v>
      </c>
    </row>
    <row r="132" spans="1:13" x14ac:dyDescent="0.2">
      <c r="A132" s="10">
        <f t="shared" si="10"/>
        <v>17</v>
      </c>
      <c r="B132" s="11" t="s">
        <v>36</v>
      </c>
      <c r="C132" s="12" t="s">
        <v>20</v>
      </c>
      <c r="D132" s="28"/>
      <c r="E132" s="28"/>
      <c r="F132" s="28">
        <v>109.819</v>
      </c>
      <c r="G132" s="28"/>
      <c r="H132" s="28">
        <v>127.062</v>
      </c>
      <c r="I132" s="28"/>
      <c r="J132" s="28">
        <v>135.30099999999999</v>
      </c>
      <c r="K132" s="28"/>
      <c r="L132" s="32">
        <f t="shared" si="11"/>
        <v>372.18200000000002</v>
      </c>
      <c r="M132" s="32">
        <f t="shared" si="11"/>
        <v>0</v>
      </c>
    </row>
    <row r="133" spans="1:13" x14ac:dyDescent="0.2">
      <c r="A133" s="10">
        <f t="shared" si="10"/>
        <v>18</v>
      </c>
      <c r="B133" s="11" t="s">
        <v>37</v>
      </c>
      <c r="C133" s="12" t="s">
        <v>20</v>
      </c>
      <c r="D133" s="28"/>
      <c r="E133" s="28"/>
      <c r="F133" s="28">
        <v>1095.846</v>
      </c>
      <c r="G133" s="28"/>
      <c r="H133" s="28">
        <v>1086.8320000000001</v>
      </c>
      <c r="I133" s="28"/>
      <c r="J133" s="28">
        <v>1129.617</v>
      </c>
      <c r="K133" s="28"/>
      <c r="L133" s="32">
        <f t="shared" si="11"/>
        <v>3312.2950000000001</v>
      </c>
      <c r="M133" s="32">
        <f t="shared" si="11"/>
        <v>0</v>
      </c>
    </row>
    <row r="134" spans="1:13" x14ac:dyDescent="0.2">
      <c r="A134" s="10">
        <f t="shared" si="10"/>
        <v>19</v>
      </c>
      <c r="B134" s="11" t="s">
        <v>38</v>
      </c>
      <c r="C134" s="12" t="s">
        <v>20</v>
      </c>
      <c r="D134" s="28"/>
      <c r="E134" s="28"/>
      <c r="F134" s="28"/>
      <c r="G134" s="28"/>
      <c r="H134" s="28"/>
      <c r="I134" s="28"/>
      <c r="J134" s="28"/>
      <c r="K134" s="28"/>
      <c r="L134" s="32">
        <f t="shared" si="11"/>
        <v>0</v>
      </c>
      <c r="M134" s="32">
        <f t="shared" si="11"/>
        <v>0</v>
      </c>
    </row>
    <row r="135" spans="1:13" x14ac:dyDescent="0.2">
      <c r="A135" s="10">
        <f t="shared" si="10"/>
        <v>20</v>
      </c>
      <c r="B135" s="11" t="s">
        <v>39</v>
      </c>
      <c r="C135" s="12" t="s">
        <v>20</v>
      </c>
      <c r="D135" s="28"/>
      <c r="E135" s="28"/>
      <c r="F135" s="28"/>
      <c r="G135" s="28"/>
      <c r="H135" s="28"/>
      <c r="I135" s="28"/>
      <c r="J135" s="28"/>
      <c r="K135" s="28"/>
      <c r="L135" s="32">
        <f t="shared" si="11"/>
        <v>0</v>
      </c>
      <c r="M135" s="32">
        <f t="shared" si="11"/>
        <v>0</v>
      </c>
    </row>
    <row r="136" spans="1:13" x14ac:dyDescent="0.2">
      <c r="A136" s="10">
        <f t="shared" si="10"/>
        <v>21</v>
      </c>
      <c r="B136" s="11" t="s">
        <v>40</v>
      </c>
      <c r="C136" s="12" t="s">
        <v>20</v>
      </c>
      <c r="D136" s="28"/>
      <c r="E136" s="28"/>
      <c r="F136" s="28">
        <v>1639.4480000000001</v>
      </c>
      <c r="G136" s="28"/>
      <c r="H136" s="28">
        <v>1659.085</v>
      </c>
      <c r="I136" s="28"/>
      <c r="J136" s="28">
        <v>1681.982</v>
      </c>
      <c r="K136" s="28"/>
      <c r="L136" s="32">
        <f t="shared" si="11"/>
        <v>4980.5150000000003</v>
      </c>
      <c r="M136" s="32">
        <f t="shared" si="11"/>
        <v>0</v>
      </c>
    </row>
    <row r="137" spans="1:13" x14ac:dyDescent="0.2">
      <c r="A137" s="10">
        <f t="shared" si="10"/>
        <v>22</v>
      </c>
      <c r="B137" s="11" t="s">
        <v>41</v>
      </c>
      <c r="C137" s="12" t="s">
        <v>20</v>
      </c>
      <c r="D137" s="28"/>
      <c r="E137" s="28"/>
      <c r="F137" s="28"/>
      <c r="G137" s="28"/>
      <c r="H137" s="28"/>
      <c r="I137" s="28"/>
      <c r="J137" s="28"/>
      <c r="K137" s="28"/>
      <c r="L137" s="32">
        <f t="shared" si="11"/>
        <v>0</v>
      </c>
      <c r="M137" s="32">
        <f t="shared" si="11"/>
        <v>0</v>
      </c>
    </row>
    <row r="138" spans="1:13" x14ac:dyDescent="0.2">
      <c r="A138" s="10">
        <f t="shared" si="10"/>
        <v>23</v>
      </c>
      <c r="B138" s="11" t="s">
        <v>42</v>
      </c>
      <c r="C138" s="12" t="s">
        <v>20</v>
      </c>
      <c r="D138" s="28"/>
      <c r="E138" s="28"/>
      <c r="F138" s="28"/>
      <c r="G138" s="28"/>
      <c r="H138" s="28"/>
      <c r="I138" s="28"/>
      <c r="J138" s="28"/>
      <c r="K138" s="28"/>
      <c r="L138" s="32">
        <f t="shared" si="11"/>
        <v>0</v>
      </c>
      <c r="M138" s="32">
        <f t="shared" si="11"/>
        <v>0</v>
      </c>
    </row>
    <row r="139" spans="1:13" x14ac:dyDescent="0.2">
      <c r="A139" s="10">
        <f t="shared" si="10"/>
        <v>24</v>
      </c>
      <c r="B139" s="11" t="s">
        <v>43</v>
      </c>
      <c r="C139" s="12" t="s">
        <v>20</v>
      </c>
      <c r="D139" s="28"/>
      <c r="E139" s="28"/>
      <c r="F139" s="28"/>
      <c r="G139" s="28"/>
      <c r="H139" s="28"/>
      <c r="I139" s="28"/>
      <c r="J139" s="28"/>
      <c r="K139" s="28"/>
      <c r="L139" s="32">
        <f t="shared" si="11"/>
        <v>0</v>
      </c>
      <c r="M139" s="32">
        <f t="shared" si="11"/>
        <v>0</v>
      </c>
    </row>
    <row r="140" spans="1:13" x14ac:dyDescent="0.2">
      <c r="A140" s="10">
        <f t="shared" si="10"/>
        <v>25</v>
      </c>
      <c r="B140" s="11" t="s">
        <v>44</v>
      </c>
      <c r="C140" s="12" t="s">
        <v>20</v>
      </c>
      <c r="D140" s="28"/>
      <c r="E140" s="28"/>
      <c r="F140" s="28"/>
      <c r="G140" s="28"/>
      <c r="H140" s="28"/>
      <c r="I140" s="28"/>
      <c r="J140" s="28"/>
      <c r="K140" s="28"/>
      <c r="L140" s="32">
        <f t="shared" si="11"/>
        <v>0</v>
      </c>
      <c r="M140" s="32">
        <f t="shared" si="11"/>
        <v>0</v>
      </c>
    </row>
    <row r="141" spans="1:13" x14ac:dyDescent="0.2">
      <c r="A141" s="10">
        <f t="shared" si="10"/>
        <v>26</v>
      </c>
      <c r="B141" s="11" t="s">
        <v>45</v>
      </c>
      <c r="C141" s="12" t="s">
        <v>20</v>
      </c>
      <c r="D141" s="28"/>
      <c r="E141" s="28"/>
      <c r="F141" s="28">
        <v>66.766000000000005</v>
      </c>
      <c r="G141" s="28"/>
      <c r="H141" s="28">
        <v>68.427999999999997</v>
      </c>
      <c r="I141" s="28"/>
      <c r="J141" s="28">
        <v>69.373000000000005</v>
      </c>
      <c r="K141" s="28"/>
      <c r="L141" s="32">
        <f t="shared" si="11"/>
        <v>204.56700000000001</v>
      </c>
      <c r="M141" s="32">
        <f t="shared" si="11"/>
        <v>0</v>
      </c>
    </row>
    <row r="142" spans="1:13" x14ac:dyDescent="0.2">
      <c r="A142" s="10">
        <f t="shared" si="10"/>
        <v>27</v>
      </c>
      <c r="B142" s="11" t="s">
        <v>46</v>
      </c>
      <c r="C142" s="12" t="s">
        <v>20</v>
      </c>
      <c r="D142" s="28"/>
      <c r="E142" s="28"/>
      <c r="F142" s="28">
        <v>9709.9210000000003</v>
      </c>
      <c r="G142" s="28"/>
      <c r="H142" s="28">
        <v>9290.1560000000009</v>
      </c>
      <c r="I142" s="28"/>
      <c r="J142" s="28">
        <v>9773.3719999999994</v>
      </c>
      <c r="K142" s="28"/>
      <c r="L142" s="32">
        <f>F142+H142+J142</f>
        <v>28773.449000000001</v>
      </c>
      <c r="M142" s="32">
        <f>G142+I142+K142</f>
        <v>0</v>
      </c>
    </row>
    <row r="143" spans="1:13" x14ac:dyDescent="0.2">
      <c r="A143" s="10">
        <f t="shared" si="10"/>
        <v>28</v>
      </c>
      <c r="B143" s="11" t="s">
        <v>47</v>
      </c>
      <c r="C143" s="12" t="s">
        <v>20</v>
      </c>
      <c r="D143" s="28"/>
      <c r="E143" s="28"/>
      <c r="F143" s="28"/>
      <c r="G143" s="28"/>
      <c r="H143" s="28"/>
      <c r="I143" s="28"/>
      <c r="J143" s="28"/>
      <c r="K143" s="28"/>
      <c r="L143" s="32">
        <f t="shared" si="11"/>
        <v>0</v>
      </c>
      <c r="M143" s="32">
        <f t="shared" si="11"/>
        <v>0</v>
      </c>
    </row>
    <row r="144" spans="1:13" x14ac:dyDescent="0.2">
      <c r="A144" s="10">
        <f t="shared" si="10"/>
        <v>29</v>
      </c>
      <c r="B144" s="11" t="s">
        <v>48</v>
      </c>
      <c r="C144" s="12" t="s">
        <v>20</v>
      </c>
      <c r="D144" s="28"/>
      <c r="E144" s="28"/>
      <c r="F144" s="28">
        <v>10334.204</v>
      </c>
      <c r="G144" s="28"/>
      <c r="H144" s="28">
        <v>10056.42</v>
      </c>
      <c r="I144" s="28"/>
      <c r="J144" s="28">
        <v>10552.258</v>
      </c>
      <c r="K144" s="28"/>
      <c r="L144" s="32">
        <f t="shared" si="11"/>
        <v>30942.881999999998</v>
      </c>
      <c r="M144" s="32">
        <f t="shared" si="11"/>
        <v>0</v>
      </c>
    </row>
    <row r="145" spans="1:13" x14ac:dyDescent="0.2">
      <c r="A145" s="10">
        <f t="shared" si="10"/>
        <v>30</v>
      </c>
      <c r="B145" s="11" t="s">
        <v>49</v>
      </c>
      <c r="C145" s="12" t="s">
        <v>20</v>
      </c>
      <c r="D145" s="28"/>
      <c r="E145" s="28"/>
      <c r="F145" s="28"/>
      <c r="G145" s="28"/>
      <c r="H145" s="28"/>
      <c r="I145" s="28"/>
      <c r="J145" s="28"/>
      <c r="K145" s="28"/>
      <c r="L145" s="32">
        <f t="shared" si="11"/>
        <v>0</v>
      </c>
      <c r="M145" s="32">
        <f t="shared" si="11"/>
        <v>0</v>
      </c>
    </row>
    <row r="146" spans="1:13" x14ac:dyDescent="0.2">
      <c r="A146" s="62" t="s">
        <v>50</v>
      </c>
      <c r="B146" s="62"/>
      <c r="C146" s="12" t="s">
        <v>20</v>
      </c>
      <c r="D146" s="34">
        <f t="shared" ref="D146:L146" si="12">SUM(D116:D145)</f>
        <v>0</v>
      </c>
      <c r="E146" s="34">
        <f t="shared" si="12"/>
        <v>0</v>
      </c>
      <c r="F146" s="34">
        <f t="shared" si="12"/>
        <v>101080.10300000002</v>
      </c>
      <c r="G146" s="18">
        <f>SUMIF(G116:G145,"&gt;0")</f>
        <v>0</v>
      </c>
      <c r="H146" s="34">
        <f t="shared" si="12"/>
        <v>98157.596000000005</v>
      </c>
      <c r="I146" s="18">
        <f>SUMIF(I116:I145,"&gt;0")</f>
        <v>0</v>
      </c>
      <c r="J146" s="34">
        <f t="shared" si="12"/>
        <v>102043.94800000002</v>
      </c>
      <c r="K146" s="18">
        <f>SUMIF(K116:K145,"&gt;0")</f>
        <v>0</v>
      </c>
      <c r="L146" s="34">
        <f t="shared" si="12"/>
        <v>301281.64700000006</v>
      </c>
      <c r="M146" s="18">
        <f>SUMIF(M116:M145,"&gt;0")</f>
        <v>0</v>
      </c>
    </row>
  </sheetData>
  <mergeCells count="50">
    <mergeCell ref="H114:I114"/>
    <mergeCell ref="J114:K114"/>
    <mergeCell ref="L114:M114"/>
    <mergeCell ref="A146:B146"/>
    <mergeCell ref="L78:M78"/>
    <mergeCell ref="A110:B110"/>
    <mergeCell ref="A113:A115"/>
    <mergeCell ref="B113:B115"/>
    <mergeCell ref="C113:C115"/>
    <mergeCell ref="D113:E113"/>
    <mergeCell ref="F113:I113"/>
    <mergeCell ref="J113:M113"/>
    <mergeCell ref="D114:E114"/>
    <mergeCell ref="F114:G114"/>
    <mergeCell ref="A77:A79"/>
    <mergeCell ref="B77:B79"/>
    <mergeCell ref="C77:C79"/>
    <mergeCell ref="D77:E77"/>
    <mergeCell ref="F77:I77"/>
    <mergeCell ref="J77:M77"/>
    <mergeCell ref="D78:E78"/>
    <mergeCell ref="F78:G78"/>
    <mergeCell ref="H78:I78"/>
    <mergeCell ref="J78:K78"/>
    <mergeCell ref="A74:B74"/>
    <mergeCell ref="H6:I6"/>
    <mergeCell ref="J6:K6"/>
    <mergeCell ref="L6:M6"/>
    <mergeCell ref="A38:B38"/>
    <mergeCell ref="A41:A43"/>
    <mergeCell ref="B41:B43"/>
    <mergeCell ref="C41:C43"/>
    <mergeCell ref="D41:E41"/>
    <mergeCell ref="F41:I41"/>
    <mergeCell ref="J41:M41"/>
    <mergeCell ref="D42:E42"/>
    <mergeCell ref="F42:G42"/>
    <mergeCell ref="H42:I42"/>
    <mergeCell ref="J42:K42"/>
    <mergeCell ref="L42:M42"/>
    <mergeCell ref="H1:L1"/>
    <mergeCell ref="A3:M3"/>
    <mergeCell ref="A5:A7"/>
    <mergeCell ref="B5:B7"/>
    <mergeCell ref="C5:C7"/>
    <mergeCell ref="D5:E5"/>
    <mergeCell ref="F5:I5"/>
    <mergeCell ref="J5:M5"/>
    <mergeCell ref="D6:E6"/>
    <mergeCell ref="F6:G6"/>
  </mergeCells>
  <conditionalFormatting sqref="D8:K37 D44:K73 D80:K109 D116:K145">
    <cfRule type="cellIs" dxfId="35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Z42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A27" sqref="HA27"/>
    </sheetView>
  </sheetViews>
  <sheetFormatPr defaultRowHeight="12.75" x14ac:dyDescent="0.2"/>
  <cols>
    <col min="1" max="1" width="5.42578125" style="3" customWidth="1"/>
    <col min="2" max="2" width="36.7109375" style="3" customWidth="1"/>
    <col min="3" max="3" width="9.140625" style="3"/>
    <col min="4" max="9" width="11.85546875" style="6" hidden="1" customWidth="1"/>
    <col min="10" max="11" width="11.85546875" style="3" hidden="1" customWidth="1"/>
    <col min="12" max="37" width="12.5703125" style="3" hidden="1" customWidth="1"/>
    <col min="38" max="71" width="13.28515625" style="3" hidden="1" customWidth="1"/>
    <col min="72" max="179" width="13.140625" style="3" hidden="1" customWidth="1"/>
    <col min="180" max="181" width="13.7109375" style="3" customWidth="1"/>
    <col min="182" max="187" width="13.7109375" style="3" hidden="1" customWidth="1"/>
    <col min="188" max="189" width="13.7109375" style="3" customWidth="1"/>
    <col min="190" max="195" width="13.7109375" style="3" hidden="1" customWidth="1"/>
    <col min="196" max="197" width="13.7109375" style="3" customWidth="1"/>
    <col min="198" max="203" width="13.7109375" style="3" hidden="1" customWidth="1"/>
    <col min="204" max="207" width="13.7109375" style="3" customWidth="1"/>
    <col min="208" max="208" width="13.85546875" style="3" customWidth="1"/>
    <col min="209" max="16384" width="9.140625" style="3"/>
  </cols>
  <sheetData>
    <row r="1" spans="1:208" x14ac:dyDescent="0.2">
      <c r="A1" s="1"/>
      <c r="B1" s="1"/>
      <c r="C1" s="1"/>
      <c r="D1" s="2"/>
      <c r="E1" s="2"/>
      <c r="F1" s="2"/>
      <c r="G1" s="2"/>
      <c r="H1" s="2"/>
      <c r="I1" s="2"/>
      <c r="J1" s="2"/>
    </row>
    <row r="2" spans="1:208" ht="12.75" customHeight="1" x14ac:dyDescent="0.2">
      <c r="A2" s="1"/>
      <c r="B2" s="1"/>
      <c r="C2" s="1"/>
      <c r="D2" s="2"/>
      <c r="E2" s="2"/>
      <c r="F2" s="49" t="s">
        <v>0</v>
      </c>
      <c r="G2" s="49"/>
      <c r="H2" s="49"/>
      <c r="I2" s="49"/>
      <c r="J2" s="49"/>
    </row>
    <row r="3" spans="1:208" x14ac:dyDescent="0.2">
      <c r="A3" s="50" t="s">
        <v>96</v>
      </c>
      <c r="B3" s="50"/>
      <c r="C3" s="1"/>
      <c r="D3" s="2"/>
      <c r="E3" s="2"/>
      <c r="F3" s="5"/>
      <c r="G3" s="5"/>
      <c r="H3" s="5"/>
      <c r="I3" s="5"/>
      <c r="J3" s="5"/>
    </row>
    <row r="4" spans="1:208" ht="27.75" customHeight="1" x14ac:dyDescent="0.2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</row>
    <row r="5" spans="1:208" ht="20.25" customHeight="1" x14ac:dyDescent="0.25">
      <c r="D5" s="80" t="s">
        <v>95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6" t="s">
        <v>97</v>
      </c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8"/>
      <c r="BT5" s="89" t="s">
        <v>98</v>
      </c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90" t="s">
        <v>99</v>
      </c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1" t="s">
        <v>100</v>
      </c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3"/>
      <c r="FR5" s="103" t="s">
        <v>102</v>
      </c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</row>
    <row r="6" spans="1:208" ht="12.75" customHeight="1" x14ac:dyDescent="0.2">
      <c r="A6" s="63" t="s">
        <v>5</v>
      </c>
      <c r="B6" s="63" t="s">
        <v>6</v>
      </c>
      <c r="C6" s="63" t="s">
        <v>7</v>
      </c>
      <c r="D6" s="76" t="s">
        <v>9</v>
      </c>
      <c r="E6" s="77"/>
      <c r="F6" s="77"/>
      <c r="G6" s="77"/>
      <c r="H6" s="77"/>
      <c r="I6" s="77"/>
      <c r="J6" s="77"/>
      <c r="K6" s="78"/>
      <c r="L6" s="76" t="s">
        <v>52</v>
      </c>
      <c r="M6" s="77"/>
      <c r="N6" s="77"/>
      <c r="O6" s="77"/>
      <c r="P6" s="77"/>
      <c r="Q6" s="77"/>
      <c r="R6" s="77"/>
      <c r="S6" s="78"/>
      <c r="T6" s="85" t="s">
        <v>58</v>
      </c>
      <c r="U6" s="85"/>
      <c r="V6" s="85"/>
      <c r="W6" s="85"/>
      <c r="X6" s="85"/>
      <c r="Y6" s="85"/>
      <c r="Z6" s="85"/>
      <c r="AA6" s="85"/>
      <c r="AB6" s="85" t="s">
        <v>64</v>
      </c>
      <c r="AC6" s="85"/>
      <c r="AD6" s="85"/>
      <c r="AE6" s="85"/>
      <c r="AF6" s="85"/>
      <c r="AG6" s="85"/>
      <c r="AH6" s="85"/>
      <c r="AI6" s="85"/>
      <c r="AJ6" s="94" t="s">
        <v>101</v>
      </c>
      <c r="AK6" s="95"/>
      <c r="AL6" s="81" t="s">
        <v>77</v>
      </c>
      <c r="AM6" s="82"/>
      <c r="AN6" s="82"/>
      <c r="AO6" s="82"/>
      <c r="AP6" s="83" t="s">
        <v>78</v>
      </c>
      <c r="AQ6" s="83"/>
      <c r="AR6" s="83"/>
      <c r="AS6" s="84"/>
      <c r="AT6" s="85" t="s">
        <v>52</v>
      </c>
      <c r="AU6" s="85"/>
      <c r="AV6" s="85"/>
      <c r="AW6" s="85"/>
      <c r="AX6" s="85"/>
      <c r="AY6" s="85"/>
      <c r="AZ6" s="85"/>
      <c r="BA6" s="85"/>
      <c r="BB6" s="85" t="s">
        <v>58</v>
      </c>
      <c r="BC6" s="85"/>
      <c r="BD6" s="85"/>
      <c r="BE6" s="85"/>
      <c r="BF6" s="85"/>
      <c r="BG6" s="85"/>
      <c r="BH6" s="85"/>
      <c r="BI6" s="85"/>
      <c r="BJ6" s="85" t="s">
        <v>81</v>
      </c>
      <c r="BK6" s="85"/>
      <c r="BL6" s="85"/>
      <c r="BM6" s="85"/>
      <c r="BN6" s="85"/>
      <c r="BO6" s="85"/>
      <c r="BP6" s="85"/>
      <c r="BQ6" s="85"/>
      <c r="BR6" s="94" t="s">
        <v>101</v>
      </c>
      <c r="BS6" s="95"/>
      <c r="BT6" s="81" t="s">
        <v>77</v>
      </c>
      <c r="BU6" s="82"/>
      <c r="BV6" s="82"/>
      <c r="BW6" s="82"/>
      <c r="BX6" s="83" t="s">
        <v>78</v>
      </c>
      <c r="BY6" s="83"/>
      <c r="BZ6" s="83"/>
      <c r="CA6" s="84"/>
      <c r="CB6" s="81" t="s">
        <v>86</v>
      </c>
      <c r="CC6" s="82"/>
      <c r="CD6" s="82"/>
      <c r="CE6" s="82"/>
      <c r="CF6" s="83" t="s">
        <v>78</v>
      </c>
      <c r="CG6" s="83"/>
      <c r="CH6" s="83"/>
      <c r="CI6" s="84"/>
      <c r="CJ6" s="81" t="s">
        <v>88</v>
      </c>
      <c r="CK6" s="82"/>
      <c r="CL6" s="82"/>
      <c r="CM6" s="82"/>
      <c r="CN6" s="83" t="s">
        <v>78</v>
      </c>
      <c r="CO6" s="83"/>
      <c r="CP6" s="83"/>
      <c r="CQ6" s="84"/>
      <c r="CR6" s="81" t="s">
        <v>90</v>
      </c>
      <c r="CS6" s="82"/>
      <c r="CT6" s="82"/>
      <c r="CU6" s="82"/>
      <c r="CV6" s="83" t="s">
        <v>78</v>
      </c>
      <c r="CW6" s="83"/>
      <c r="CX6" s="83"/>
      <c r="CY6" s="84"/>
      <c r="CZ6" s="94" t="s">
        <v>101</v>
      </c>
      <c r="DA6" s="95"/>
      <c r="DB6" s="81" t="s">
        <v>77</v>
      </c>
      <c r="DC6" s="82"/>
      <c r="DD6" s="82"/>
      <c r="DE6" s="82"/>
      <c r="DF6" s="83" t="s">
        <v>78</v>
      </c>
      <c r="DG6" s="83"/>
      <c r="DH6" s="83"/>
      <c r="DI6" s="84"/>
      <c r="DJ6" s="81" t="s">
        <v>86</v>
      </c>
      <c r="DK6" s="82"/>
      <c r="DL6" s="82"/>
      <c r="DM6" s="82"/>
      <c r="DN6" s="83" t="s">
        <v>78</v>
      </c>
      <c r="DO6" s="83"/>
      <c r="DP6" s="83"/>
      <c r="DQ6" s="84"/>
      <c r="DR6" s="81" t="s">
        <v>88</v>
      </c>
      <c r="DS6" s="82"/>
      <c r="DT6" s="82"/>
      <c r="DU6" s="82"/>
      <c r="DV6" s="83" t="s">
        <v>78</v>
      </c>
      <c r="DW6" s="83"/>
      <c r="DX6" s="83"/>
      <c r="DY6" s="84"/>
      <c r="DZ6" s="81" t="s">
        <v>90</v>
      </c>
      <c r="EA6" s="82"/>
      <c r="EB6" s="82"/>
      <c r="EC6" s="82"/>
      <c r="ED6" s="83" t="s">
        <v>78</v>
      </c>
      <c r="EE6" s="83"/>
      <c r="EF6" s="83"/>
      <c r="EG6" s="84"/>
      <c r="EH6" s="94" t="s">
        <v>101</v>
      </c>
      <c r="EI6" s="95"/>
      <c r="EJ6" s="81" t="s">
        <v>77</v>
      </c>
      <c r="EK6" s="82"/>
      <c r="EL6" s="82"/>
      <c r="EM6" s="82"/>
      <c r="EN6" s="83" t="s">
        <v>78</v>
      </c>
      <c r="EO6" s="83"/>
      <c r="EP6" s="83"/>
      <c r="EQ6" s="84"/>
      <c r="ER6" s="81" t="s">
        <v>86</v>
      </c>
      <c r="ES6" s="82"/>
      <c r="ET6" s="82"/>
      <c r="EU6" s="82"/>
      <c r="EV6" s="83" t="s">
        <v>78</v>
      </c>
      <c r="EW6" s="83"/>
      <c r="EX6" s="83"/>
      <c r="EY6" s="84"/>
      <c r="EZ6" s="81" t="s">
        <v>88</v>
      </c>
      <c r="FA6" s="82"/>
      <c r="FB6" s="82"/>
      <c r="FC6" s="82"/>
      <c r="FD6" s="83" t="s">
        <v>78</v>
      </c>
      <c r="FE6" s="83"/>
      <c r="FF6" s="83"/>
      <c r="FG6" s="84"/>
      <c r="FH6" s="81" t="s">
        <v>90</v>
      </c>
      <c r="FI6" s="82"/>
      <c r="FJ6" s="82"/>
      <c r="FK6" s="82"/>
      <c r="FL6" s="83" t="s">
        <v>78</v>
      </c>
      <c r="FM6" s="83"/>
      <c r="FN6" s="83"/>
      <c r="FO6" s="84"/>
      <c r="FP6" s="94" t="s">
        <v>101</v>
      </c>
      <c r="FQ6" s="95"/>
      <c r="FR6" s="81" t="s">
        <v>77</v>
      </c>
      <c r="FS6" s="82"/>
      <c r="FT6" s="82"/>
      <c r="FU6" s="82"/>
      <c r="FV6" s="55" t="s">
        <v>12</v>
      </c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7"/>
      <c r="GX6" s="60" t="s">
        <v>101</v>
      </c>
      <c r="GY6" s="60"/>
      <c r="GZ6" s="105" t="s">
        <v>103</v>
      </c>
    </row>
    <row r="7" spans="1:208" s="7" customFormat="1" x14ac:dyDescent="0.2">
      <c r="A7" s="64"/>
      <c r="B7" s="64"/>
      <c r="C7" s="64"/>
      <c r="D7" s="60" t="s">
        <v>13</v>
      </c>
      <c r="E7" s="60"/>
      <c r="F7" s="60" t="s">
        <v>14</v>
      </c>
      <c r="G7" s="60"/>
      <c r="H7" s="60" t="s">
        <v>15</v>
      </c>
      <c r="I7" s="60"/>
      <c r="J7" s="60" t="s">
        <v>16</v>
      </c>
      <c r="K7" s="60"/>
      <c r="L7" s="55" t="s">
        <v>53</v>
      </c>
      <c r="M7" s="57"/>
      <c r="N7" s="55" t="s">
        <v>54</v>
      </c>
      <c r="O7" s="57"/>
      <c r="P7" s="55" t="s">
        <v>55</v>
      </c>
      <c r="Q7" s="57"/>
      <c r="R7" s="55" t="s">
        <v>56</v>
      </c>
      <c r="S7" s="57"/>
      <c r="T7" s="60" t="s">
        <v>59</v>
      </c>
      <c r="U7" s="60"/>
      <c r="V7" s="60" t="s">
        <v>60</v>
      </c>
      <c r="W7" s="60"/>
      <c r="X7" s="60" t="s">
        <v>61</v>
      </c>
      <c r="Y7" s="60"/>
      <c r="Z7" s="60" t="s">
        <v>62</v>
      </c>
      <c r="AA7" s="60"/>
      <c r="AB7" s="60" t="s">
        <v>65</v>
      </c>
      <c r="AC7" s="60"/>
      <c r="AD7" s="60" t="s">
        <v>66</v>
      </c>
      <c r="AE7" s="60"/>
      <c r="AF7" s="60" t="s">
        <v>67</v>
      </c>
      <c r="AG7" s="60"/>
      <c r="AH7" s="60" t="s">
        <v>68</v>
      </c>
      <c r="AI7" s="60"/>
      <c r="AJ7" s="76"/>
      <c r="AK7" s="78"/>
      <c r="AL7" s="60" t="s">
        <v>13</v>
      </c>
      <c r="AM7" s="60"/>
      <c r="AN7" s="60" t="s">
        <v>14</v>
      </c>
      <c r="AO7" s="60"/>
      <c r="AP7" s="60" t="s">
        <v>15</v>
      </c>
      <c r="AQ7" s="60"/>
      <c r="AR7" s="60" t="s">
        <v>16</v>
      </c>
      <c r="AS7" s="60"/>
      <c r="AT7" s="60" t="s">
        <v>53</v>
      </c>
      <c r="AU7" s="60"/>
      <c r="AV7" s="60" t="s">
        <v>54</v>
      </c>
      <c r="AW7" s="60"/>
      <c r="AX7" s="60" t="s">
        <v>55</v>
      </c>
      <c r="AY7" s="60"/>
      <c r="AZ7" s="60" t="s">
        <v>56</v>
      </c>
      <c r="BA7" s="60"/>
      <c r="BB7" s="60" t="s">
        <v>59</v>
      </c>
      <c r="BC7" s="60"/>
      <c r="BD7" s="60" t="s">
        <v>60</v>
      </c>
      <c r="BE7" s="60"/>
      <c r="BF7" s="60" t="s">
        <v>61</v>
      </c>
      <c r="BG7" s="60"/>
      <c r="BH7" s="60" t="s">
        <v>62</v>
      </c>
      <c r="BI7" s="60"/>
      <c r="BJ7" s="60" t="s">
        <v>65</v>
      </c>
      <c r="BK7" s="60"/>
      <c r="BL7" s="60" t="s">
        <v>66</v>
      </c>
      <c r="BM7" s="60"/>
      <c r="BN7" s="60" t="s">
        <v>67</v>
      </c>
      <c r="BO7" s="60"/>
      <c r="BP7" s="60" t="s">
        <v>68</v>
      </c>
      <c r="BQ7" s="60"/>
      <c r="BR7" s="76"/>
      <c r="BS7" s="78"/>
      <c r="BT7" s="55" t="s">
        <v>13</v>
      </c>
      <c r="BU7" s="57"/>
      <c r="BV7" s="55" t="s">
        <v>14</v>
      </c>
      <c r="BW7" s="57"/>
      <c r="BX7" s="55" t="s">
        <v>15</v>
      </c>
      <c r="BY7" s="57"/>
      <c r="BZ7" s="55" t="s">
        <v>16</v>
      </c>
      <c r="CA7" s="57"/>
      <c r="CB7" s="60" t="s">
        <v>53</v>
      </c>
      <c r="CC7" s="60"/>
      <c r="CD7" s="60" t="s">
        <v>54</v>
      </c>
      <c r="CE7" s="60"/>
      <c r="CF7" s="60" t="s">
        <v>55</v>
      </c>
      <c r="CG7" s="60"/>
      <c r="CH7" s="60" t="s">
        <v>56</v>
      </c>
      <c r="CI7" s="60"/>
      <c r="CJ7" s="60" t="s">
        <v>59</v>
      </c>
      <c r="CK7" s="60"/>
      <c r="CL7" s="60" t="s">
        <v>60</v>
      </c>
      <c r="CM7" s="60"/>
      <c r="CN7" s="60" t="s">
        <v>61</v>
      </c>
      <c r="CO7" s="60"/>
      <c r="CP7" s="60" t="s">
        <v>62</v>
      </c>
      <c r="CQ7" s="60"/>
      <c r="CR7" s="60" t="s">
        <v>65</v>
      </c>
      <c r="CS7" s="60"/>
      <c r="CT7" s="60" t="s">
        <v>66</v>
      </c>
      <c r="CU7" s="60"/>
      <c r="CV7" s="60" t="s">
        <v>67</v>
      </c>
      <c r="CW7" s="60"/>
      <c r="CX7" s="60" t="s">
        <v>68</v>
      </c>
      <c r="CY7" s="60"/>
      <c r="CZ7" s="76"/>
      <c r="DA7" s="78"/>
      <c r="DB7" s="60" t="s">
        <v>13</v>
      </c>
      <c r="DC7" s="60"/>
      <c r="DD7" s="60" t="s">
        <v>14</v>
      </c>
      <c r="DE7" s="60"/>
      <c r="DF7" s="60" t="s">
        <v>15</v>
      </c>
      <c r="DG7" s="60"/>
      <c r="DH7" s="75" t="s">
        <v>16</v>
      </c>
      <c r="DI7" s="75"/>
      <c r="DJ7" s="60" t="s">
        <v>53</v>
      </c>
      <c r="DK7" s="60"/>
      <c r="DL7" s="60" t="s">
        <v>54</v>
      </c>
      <c r="DM7" s="60"/>
      <c r="DN7" s="60" t="s">
        <v>55</v>
      </c>
      <c r="DO7" s="60"/>
      <c r="DP7" s="75" t="s">
        <v>56</v>
      </c>
      <c r="DQ7" s="75"/>
      <c r="DR7" s="60" t="s">
        <v>59</v>
      </c>
      <c r="DS7" s="60"/>
      <c r="DT7" s="60" t="s">
        <v>60</v>
      </c>
      <c r="DU7" s="60"/>
      <c r="DV7" s="60" t="s">
        <v>61</v>
      </c>
      <c r="DW7" s="60"/>
      <c r="DX7" s="75" t="s">
        <v>62</v>
      </c>
      <c r="DY7" s="75"/>
      <c r="DZ7" s="60" t="s">
        <v>65</v>
      </c>
      <c r="EA7" s="60"/>
      <c r="EB7" s="60" t="s">
        <v>66</v>
      </c>
      <c r="EC7" s="60"/>
      <c r="ED7" s="60" t="s">
        <v>67</v>
      </c>
      <c r="EE7" s="60"/>
      <c r="EF7" s="75" t="s">
        <v>68</v>
      </c>
      <c r="EG7" s="75"/>
      <c r="EH7" s="76"/>
      <c r="EI7" s="78"/>
      <c r="EJ7" s="55" t="s">
        <v>13</v>
      </c>
      <c r="EK7" s="57"/>
      <c r="EL7" s="55" t="s">
        <v>14</v>
      </c>
      <c r="EM7" s="57"/>
      <c r="EN7" s="55" t="s">
        <v>15</v>
      </c>
      <c r="EO7" s="57"/>
      <c r="EP7" s="55" t="s">
        <v>16</v>
      </c>
      <c r="EQ7" s="57"/>
      <c r="ER7" s="60" t="s">
        <v>53</v>
      </c>
      <c r="ES7" s="60"/>
      <c r="ET7" s="60" t="s">
        <v>54</v>
      </c>
      <c r="EU7" s="60"/>
      <c r="EV7" s="60" t="s">
        <v>55</v>
      </c>
      <c r="EW7" s="60"/>
      <c r="EX7" s="60" t="s">
        <v>56</v>
      </c>
      <c r="EY7" s="60"/>
      <c r="EZ7" s="60" t="s">
        <v>59</v>
      </c>
      <c r="FA7" s="60"/>
      <c r="FB7" s="60" t="s">
        <v>60</v>
      </c>
      <c r="FC7" s="60"/>
      <c r="FD7" s="60" t="s">
        <v>61</v>
      </c>
      <c r="FE7" s="60"/>
      <c r="FF7" s="60" t="s">
        <v>62</v>
      </c>
      <c r="FG7" s="60"/>
      <c r="FH7" s="60" t="s">
        <v>65</v>
      </c>
      <c r="FI7" s="60"/>
      <c r="FJ7" s="60" t="s">
        <v>66</v>
      </c>
      <c r="FK7" s="60"/>
      <c r="FL7" s="60" t="s">
        <v>67</v>
      </c>
      <c r="FM7" s="60"/>
      <c r="FN7" s="60" t="s">
        <v>68</v>
      </c>
      <c r="FO7" s="60"/>
      <c r="FP7" s="76"/>
      <c r="FQ7" s="78"/>
      <c r="FR7" s="55" t="s">
        <v>13</v>
      </c>
      <c r="FS7" s="57"/>
      <c r="FT7" s="55" t="s">
        <v>14</v>
      </c>
      <c r="FU7" s="56"/>
      <c r="FV7" s="60" t="s">
        <v>15</v>
      </c>
      <c r="FW7" s="60"/>
      <c r="FX7" s="60" t="s">
        <v>16</v>
      </c>
      <c r="FY7" s="60"/>
      <c r="FZ7" s="60" t="s">
        <v>53</v>
      </c>
      <c r="GA7" s="60"/>
      <c r="GB7" s="60" t="s">
        <v>54</v>
      </c>
      <c r="GC7" s="60"/>
      <c r="GD7" s="60" t="s">
        <v>55</v>
      </c>
      <c r="GE7" s="60"/>
      <c r="GF7" s="60" t="s">
        <v>56</v>
      </c>
      <c r="GG7" s="60"/>
      <c r="GH7" s="60" t="s">
        <v>59</v>
      </c>
      <c r="GI7" s="60"/>
      <c r="GJ7" s="60" t="s">
        <v>60</v>
      </c>
      <c r="GK7" s="60"/>
      <c r="GL7" s="60" t="s">
        <v>61</v>
      </c>
      <c r="GM7" s="60"/>
      <c r="GN7" s="60" t="s">
        <v>62</v>
      </c>
      <c r="GO7" s="60"/>
      <c r="GP7" s="60" t="s">
        <v>65</v>
      </c>
      <c r="GQ7" s="60"/>
      <c r="GR7" s="60" t="s">
        <v>66</v>
      </c>
      <c r="GS7" s="60"/>
      <c r="GT7" s="60" t="s">
        <v>67</v>
      </c>
      <c r="GU7" s="60"/>
      <c r="GV7" s="60" t="s">
        <v>68</v>
      </c>
      <c r="GW7" s="60"/>
      <c r="GX7" s="60"/>
      <c r="GY7" s="60"/>
      <c r="GZ7" s="106"/>
    </row>
    <row r="8" spans="1:208" s="9" customFormat="1" ht="144" customHeight="1" x14ac:dyDescent="0.2">
      <c r="A8" s="65"/>
      <c r="B8" s="65"/>
      <c r="C8" s="65"/>
      <c r="D8" s="8" t="s">
        <v>17</v>
      </c>
      <c r="E8" s="8" t="s">
        <v>18</v>
      </c>
      <c r="F8" s="8" t="s">
        <v>17</v>
      </c>
      <c r="G8" s="8" t="s">
        <v>18</v>
      </c>
      <c r="H8" s="8" t="s">
        <v>17</v>
      </c>
      <c r="I8" s="8" t="s">
        <v>18</v>
      </c>
      <c r="J8" s="8" t="s">
        <v>17</v>
      </c>
      <c r="K8" s="8" t="s">
        <v>18</v>
      </c>
      <c r="L8" s="8" t="s">
        <v>17</v>
      </c>
      <c r="M8" s="8" t="s">
        <v>18</v>
      </c>
      <c r="N8" s="8" t="s">
        <v>17</v>
      </c>
      <c r="O8" s="8" t="s">
        <v>18</v>
      </c>
      <c r="P8" s="8" t="s">
        <v>17</v>
      </c>
      <c r="Q8" s="8" t="s">
        <v>18</v>
      </c>
      <c r="R8" s="8" t="s">
        <v>17</v>
      </c>
      <c r="S8" s="8" t="s">
        <v>18</v>
      </c>
      <c r="T8" s="8" t="s">
        <v>17</v>
      </c>
      <c r="U8" s="8" t="s">
        <v>18</v>
      </c>
      <c r="V8" s="8" t="s">
        <v>17</v>
      </c>
      <c r="W8" s="8" t="s">
        <v>18</v>
      </c>
      <c r="X8" s="8" t="s">
        <v>17</v>
      </c>
      <c r="Y8" s="8" t="s">
        <v>18</v>
      </c>
      <c r="Z8" s="8" t="s">
        <v>17</v>
      </c>
      <c r="AA8" s="8" t="s">
        <v>18</v>
      </c>
      <c r="AB8" s="8" t="s">
        <v>17</v>
      </c>
      <c r="AC8" s="8" t="s">
        <v>18</v>
      </c>
      <c r="AD8" s="8" t="s">
        <v>17</v>
      </c>
      <c r="AE8" s="8" t="s">
        <v>18</v>
      </c>
      <c r="AF8" s="8" t="s">
        <v>17</v>
      </c>
      <c r="AG8" s="8" t="s">
        <v>18</v>
      </c>
      <c r="AH8" s="8" t="s">
        <v>17</v>
      </c>
      <c r="AI8" s="8" t="s">
        <v>18</v>
      </c>
      <c r="AJ8" s="8" t="s">
        <v>17</v>
      </c>
      <c r="AK8" s="8" t="s">
        <v>18</v>
      </c>
      <c r="AL8" s="8" t="s">
        <v>17</v>
      </c>
      <c r="AM8" s="8" t="s">
        <v>18</v>
      </c>
      <c r="AN8" s="8" t="s">
        <v>17</v>
      </c>
      <c r="AO8" s="8" t="s">
        <v>18</v>
      </c>
      <c r="AP8" s="8" t="s">
        <v>17</v>
      </c>
      <c r="AQ8" s="8" t="s">
        <v>18</v>
      </c>
      <c r="AR8" s="8" t="s">
        <v>17</v>
      </c>
      <c r="AS8" s="8" t="s">
        <v>18</v>
      </c>
      <c r="AT8" s="8" t="s">
        <v>17</v>
      </c>
      <c r="AU8" s="8" t="s">
        <v>18</v>
      </c>
      <c r="AV8" s="8" t="s">
        <v>17</v>
      </c>
      <c r="AW8" s="8" t="s">
        <v>18</v>
      </c>
      <c r="AX8" s="8" t="s">
        <v>17</v>
      </c>
      <c r="AY8" s="8" t="s">
        <v>18</v>
      </c>
      <c r="AZ8" s="8" t="s">
        <v>17</v>
      </c>
      <c r="BA8" s="8" t="s">
        <v>18</v>
      </c>
      <c r="BB8" s="8" t="s">
        <v>17</v>
      </c>
      <c r="BC8" s="8" t="s">
        <v>18</v>
      </c>
      <c r="BD8" s="8" t="s">
        <v>17</v>
      </c>
      <c r="BE8" s="8" t="s">
        <v>18</v>
      </c>
      <c r="BF8" s="8" t="s">
        <v>17</v>
      </c>
      <c r="BG8" s="8" t="s">
        <v>18</v>
      </c>
      <c r="BH8" s="8" t="s">
        <v>17</v>
      </c>
      <c r="BI8" s="8" t="s">
        <v>18</v>
      </c>
      <c r="BJ8" s="8" t="s">
        <v>17</v>
      </c>
      <c r="BK8" s="8" t="s">
        <v>18</v>
      </c>
      <c r="BL8" s="8" t="s">
        <v>17</v>
      </c>
      <c r="BM8" s="8" t="s">
        <v>18</v>
      </c>
      <c r="BN8" s="8" t="s">
        <v>17</v>
      </c>
      <c r="BO8" s="8" t="s">
        <v>18</v>
      </c>
      <c r="BP8" s="8" t="s">
        <v>17</v>
      </c>
      <c r="BQ8" s="8" t="s">
        <v>18</v>
      </c>
      <c r="BR8" s="8" t="s">
        <v>17</v>
      </c>
      <c r="BS8" s="8" t="s">
        <v>18</v>
      </c>
      <c r="BT8" s="8" t="s">
        <v>17</v>
      </c>
      <c r="BU8" s="8" t="s">
        <v>18</v>
      </c>
      <c r="BV8" s="8" t="s">
        <v>17</v>
      </c>
      <c r="BW8" s="8" t="s">
        <v>18</v>
      </c>
      <c r="BX8" s="8" t="s">
        <v>17</v>
      </c>
      <c r="BY8" s="8" t="s">
        <v>18</v>
      </c>
      <c r="BZ8" s="8" t="s">
        <v>17</v>
      </c>
      <c r="CA8" s="8" t="s">
        <v>18</v>
      </c>
      <c r="CB8" s="8" t="s">
        <v>17</v>
      </c>
      <c r="CC8" s="8" t="s">
        <v>18</v>
      </c>
      <c r="CD8" s="8" t="s">
        <v>17</v>
      </c>
      <c r="CE8" s="8" t="s">
        <v>18</v>
      </c>
      <c r="CF8" s="8" t="s">
        <v>17</v>
      </c>
      <c r="CG8" s="8" t="s">
        <v>18</v>
      </c>
      <c r="CH8" s="8" t="s">
        <v>17</v>
      </c>
      <c r="CI8" s="8" t="s">
        <v>18</v>
      </c>
      <c r="CJ8" s="8" t="s">
        <v>17</v>
      </c>
      <c r="CK8" s="8" t="s">
        <v>18</v>
      </c>
      <c r="CL8" s="8" t="s">
        <v>17</v>
      </c>
      <c r="CM8" s="8" t="s">
        <v>18</v>
      </c>
      <c r="CN8" s="8" t="s">
        <v>17</v>
      </c>
      <c r="CO8" s="8" t="s">
        <v>18</v>
      </c>
      <c r="CP8" s="8" t="s">
        <v>17</v>
      </c>
      <c r="CQ8" s="8" t="s">
        <v>18</v>
      </c>
      <c r="CR8" s="8" t="s">
        <v>17</v>
      </c>
      <c r="CS8" s="8" t="s">
        <v>18</v>
      </c>
      <c r="CT8" s="8" t="s">
        <v>17</v>
      </c>
      <c r="CU8" s="8" t="s">
        <v>18</v>
      </c>
      <c r="CV8" s="8" t="s">
        <v>17</v>
      </c>
      <c r="CW8" s="8" t="s">
        <v>18</v>
      </c>
      <c r="CX8" s="8" t="s">
        <v>17</v>
      </c>
      <c r="CY8" s="8" t="s">
        <v>18</v>
      </c>
      <c r="CZ8" s="8" t="s">
        <v>17</v>
      </c>
      <c r="DA8" s="8" t="s">
        <v>18</v>
      </c>
      <c r="DB8" s="8" t="s">
        <v>17</v>
      </c>
      <c r="DC8" s="8" t="s">
        <v>18</v>
      </c>
      <c r="DD8" s="8" t="s">
        <v>17</v>
      </c>
      <c r="DE8" s="8" t="s">
        <v>18</v>
      </c>
      <c r="DF8" s="8" t="s">
        <v>17</v>
      </c>
      <c r="DG8" s="8" t="s">
        <v>18</v>
      </c>
      <c r="DH8" s="40" t="s">
        <v>17</v>
      </c>
      <c r="DI8" s="40" t="s">
        <v>18</v>
      </c>
      <c r="DJ8" s="8" t="s">
        <v>17</v>
      </c>
      <c r="DK8" s="8" t="s">
        <v>18</v>
      </c>
      <c r="DL8" s="8" t="s">
        <v>17</v>
      </c>
      <c r="DM8" s="8" t="s">
        <v>18</v>
      </c>
      <c r="DN8" s="8" t="s">
        <v>17</v>
      </c>
      <c r="DO8" s="8" t="s">
        <v>18</v>
      </c>
      <c r="DP8" s="40" t="s">
        <v>17</v>
      </c>
      <c r="DQ8" s="40" t="s">
        <v>18</v>
      </c>
      <c r="DR8" s="8" t="s">
        <v>17</v>
      </c>
      <c r="DS8" s="8" t="s">
        <v>18</v>
      </c>
      <c r="DT8" s="8" t="s">
        <v>17</v>
      </c>
      <c r="DU8" s="8" t="s">
        <v>18</v>
      </c>
      <c r="DV8" s="8" t="s">
        <v>17</v>
      </c>
      <c r="DW8" s="8" t="s">
        <v>18</v>
      </c>
      <c r="DX8" s="40" t="s">
        <v>17</v>
      </c>
      <c r="DY8" s="40" t="s">
        <v>18</v>
      </c>
      <c r="DZ8" s="8" t="s">
        <v>17</v>
      </c>
      <c r="EA8" s="8" t="s">
        <v>18</v>
      </c>
      <c r="EB8" s="8" t="s">
        <v>17</v>
      </c>
      <c r="EC8" s="8" t="s">
        <v>18</v>
      </c>
      <c r="ED8" s="8" t="s">
        <v>17</v>
      </c>
      <c r="EE8" s="8" t="s">
        <v>18</v>
      </c>
      <c r="EF8" s="40" t="s">
        <v>17</v>
      </c>
      <c r="EG8" s="40" t="s">
        <v>18</v>
      </c>
      <c r="EH8" s="8" t="s">
        <v>17</v>
      </c>
      <c r="EI8" s="8" t="s">
        <v>18</v>
      </c>
      <c r="EJ8" s="8" t="s">
        <v>17</v>
      </c>
      <c r="EK8" s="8" t="s">
        <v>18</v>
      </c>
      <c r="EL8" s="8" t="s">
        <v>17</v>
      </c>
      <c r="EM8" s="8" t="s">
        <v>18</v>
      </c>
      <c r="EN8" s="8" t="s">
        <v>17</v>
      </c>
      <c r="EO8" s="8" t="s">
        <v>18</v>
      </c>
      <c r="EP8" s="8" t="s">
        <v>17</v>
      </c>
      <c r="EQ8" s="8" t="s">
        <v>18</v>
      </c>
      <c r="ER8" s="8" t="s">
        <v>17</v>
      </c>
      <c r="ES8" s="8" t="s">
        <v>18</v>
      </c>
      <c r="ET8" s="8" t="s">
        <v>17</v>
      </c>
      <c r="EU8" s="8" t="s">
        <v>18</v>
      </c>
      <c r="EV8" s="8" t="s">
        <v>17</v>
      </c>
      <c r="EW8" s="8" t="s">
        <v>18</v>
      </c>
      <c r="EX8" s="8" t="s">
        <v>17</v>
      </c>
      <c r="EY8" s="8" t="s">
        <v>18</v>
      </c>
      <c r="EZ8" s="8" t="s">
        <v>17</v>
      </c>
      <c r="FA8" s="8" t="s">
        <v>18</v>
      </c>
      <c r="FB8" s="8" t="s">
        <v>17</v>
      </c>
      <c r="FC8" s="8" t="s">
        <v>18</v>
      </c>
      <c r="FD8" s="8" t="s">
        <v>17</v>
      </c>
      <c r="FE8" s="8" t="s">
        <v>18</v>
      </c>
      <c r="FF8" s="8" t="s">
        <v>17</v>
      </c>
      <c r="FG8" s="8" t="s">
        <v>18</v>
      </c>
      <c r="FH8" s="8" t="s">
        <v>17</v>
      </c>
      <c r="FI8" s="8" t="s">
        <v>18</v>
      </c>
      <c r="FJ8" s="8" t="s">
        <v>17</v>
      </c>
      <c r="FK8" s="8" t="s">
        <v>18</v>
      </c>
      <c r="FL8" s="8" t="s">
        <v>17</v>
      </c>
      <c r="FM8" s="8" t="s">
        <v>18</v>
      </c>
      <c r="FN8" s="8" t="s">
        <v>17</v>
      </c>
      <c r="FO8" s="8" t="s">
        <v>18</v>
      </c>
      <c r="FP8" s="8" t="s">
        <v>17</v>
      </c>
      <c r="FQ8" s="8" t="s">
        <v>18</v>
      </c>
      <c r="FR8" s="8" t="s">
        <v>17</v>
      </c>
      <c r="FS8" s="8" t="s">
        <v>18</v>
      </c>
      <c r="FT8" s="8" t="s">
        <v>17</v>
      </c>
      <c r="FU8" s="108" t="s">
        <v>18</v>
      </c>
      <c r="FV8" s="8" t="s">
        <v>17</v>
      </c>
      <c r="FW8" s="8" t="s">
        <v>18</v>
      </c>
      <c r="FX8" s="8" t="s">
        <v>17</v>
      </c>
      <c r="FY8" s="8" t="s">
        <v>18</v>
      </c>
      <c r="FZ8" s="8" t="s">
        <v>17</v>
      </c>
      <c r="GA8" s="8" t="s">
        <v>18</v>
      </c>
      <c r="GB8" s="8" t="s">
        <v>17</v>
      </c>
      <c r="GC8" s="8" t="s">
        <v>18</v>
      </c>
      <c r="GD8" s="8" t="s">
        <v>17</v>
      </c>
      <c r="GE8" s="8" t="s">
        <v>18</v>
      </c>
      <c r="GF8" s="8" t="s">
        <v>17</v>
      </c>
      <c r="GG8" s="8" t="s">
        <v>18</v>
      </c>
      <c r="GH8" s="8" t="s">
        <v>17</v>
      </c>
      <c r="GI8" s="8" t="s">
        <v>18</v>
      </c>
      <c r="GJ8" s="8" t="s">
        <v>17</v>
      </c>
      <c r="GK8" s="8" t="s">
        <v>18</v>
      </c>
      <c r="GL8" s="8" t="s">
        <v>17</v>
      </c>
      <c r="GM8" s="8" t="s">
        <v>18</v>
      </c>
      <c r="GN8" s="8" t="s">
        <v>17</v>
      </c>
      <c r="GO8" s="8" t="s">
        <v>18</v>
      </c>
      <c r="GP8" s="8" t="s">
        <v>17</v>
      </c>
      <c r="GQ8" s="8" t="s">
        <v>18</v>
      </c>
      <c r="GR8" s="8" t="s">
        <v>17</v>
      </c>
      <c r="GS8" s="8" t="s">
        <v>18</v>
      </c>
      <c r="GT8" s="8" t="s">
        <v>17</v>
      </c>
      <c r="GU8" s="8" t="s">
        <v>18</v>
      </c>
      <c r="GV8" s="8" t="s">
        <v>17</v>
      </c>
      <c r="GW8" s="8" t="s">
        <v>18</v>
      </c>
      <c r="GX8" s="8" t="s">
        <v>17</v>
      </c>
      <c r="GY8" s="8" t="s">
        <v>18</v>
      </c>
      <c r="GZ8" s="107"/>
    </row>
    <row r="9" spans="1:208" s="7" customFormat="1" x14ac:dyDescent="0.2">
      <c r="A9" s="10">
        <v>1</v>
      </c>
      <c r="B9" s="11" t="s">
        <v>19</v>
      </c>
      <c r="C9" s="12" t="s">
        <v>20</v>
      </c>
      <c r="D9" s="14"/>
      <c r="E9" s="14"/>
      <c r="F9" s="14"/>
      <c r="G9" s="14"/>
      <c r="H9" s="14"/>
      <c r="I9" s="14"/>
      <c r="J9" s="13">
        <f>D9+F9+H9</f>
        <v>0</v>
      </c>
      <c r="K9" s="13">
        <f>E9+G9+I9</f>
        <v>0</v>
      </c>
      <c r="L9" s="19"/>
      <c r="M9" s="19"/>
      <c r="N9" s="19"/>
      <c r="O9" s="19"/>
      <c r="P9" s="19"/>
      <c r="Q9" s="19"/>
      <c r="R9" s="13">
        <f>L9+N9+P9</f>
        <v>0</v>
      </c>
      <c r="S9" s="13">
        <f>M9+O9+Q9</f>
        <v>0</v>
      </c>
      <c r="T9" s="14"/>
      <c r="U9" s="14"/>
      <c r="V9" s="14"/>
      <c r="W9" s="14"/>
      <c r="X9" s="14"/>
      <c r="Y9" s="14"/>
      <c r="Z9" s="13"/>
      <c r="AA9" s="13"/>
      <c r="AB9" s="14"/>
      <c r="AC9" s="14"/>
      <c r="AD9" s="14"/>
      <c r="AE9" s="14"/>
      <c r="AF9" s="14"/>
      <c r="AG9" s="14"/>
      <c r="AH9" s="13">
        <f>AB9+AD9+AF9</f>
        <v>0</v>
      </c>
      <c r="AI9" s="13">
        <f>AC9+AE9+AG9</f>
        <v>0</v>
      </c>
      <c r="AJ9" s="48">
        <f t="shared" ref="AJ9:AJ39" si="0">J9+R9+Z9+AH9</f>
        <v>0</v>
      </c>
      <c r="AK9" s="48">
        <f t="shared" ref="AK9:AK39" si="1">K9+S9+AA9+AI9</f>
        <v>0</v>
      </c>
      <c r="AL9" s="14">
        <v>2926.9589999999998</v>
      </c>
      <c r="AM9" s="14">
        <v>5.3860000000000001</v>
      </c>
      <c r="AN9" s="14">
        <v>2634.759</v>
      </c>
      <c r="AO9" s="14">
        <v>7.07</v>
      </c>
      <c r="AP9" s="14">
        <v>2430.029</v>
      </c>
      <c r="AQ9" s="14">
        <v>237.32300000000001</v>
      </c>
      <c r="AR9" s="13">
        <f>AL9+AN9+AP9</f>
        <v>7991.7469999999994</v>
      </c>
      <c r="AS9" s="13">
        <f t="shared" ref="AR9:AS38" si="2">AM9+AO9+AQ9</f>
        <v>249.779</v>
      </c>
      <c r="AT9" s="19">
        <v>2070.502</v>
      </c>
      <c r="AU9" s="19">
        <v>71.373000000000005</v>
      </c>
      <c r="AV9" s="19">
        <v>1679.251</v>
      </c>
      <c r="AW9" s="19">
        <v>6.61</v>
      </c>
      <c r="AX9" s="19">
        <v>1620.7070000000001</v>
      </c>
      <c r="AY9" s="19">
        <v>5.7750000000000004</v>
      </c>
      <c r="AZ9" s="13">
        <f t="shared" ref="AZ9:BA38" si="3">AT9+AV9+AX9</f>
        <v>5370.46</v>
      </c>
      <c r="BA9" s="13">
        <f>AU9+AW9+AY9</f>
        <v>83.75800000000001</v>
      </c>
      <c r="BB9" s="24">
        <v>1639.768</v>
      </c>
      <c r="BC9" s="24">
        <v>15.569000000000001</v>
      </c>
      <c r="BD9" s="24">
        <v>1764.662</v>
      </c>
      <c r="BE9" s="24">
        <v>1.8520000000000001</v>
      </c>
      <c r="BF9" s="24">
        <v>1887.2070000000001</v>
      </c>
      <c r="BG9" s="24">
        <v>8.7279999999999998</v>
      </c>
      <c r="BH9" s="13">
        <f t="shared" ref="BH9:BI38" si="4">BB9+BD9+BF9</f>
        <v>5291.6370000000006</v>
      </c>
      <c r="BI9" s="13">
        <f t="shared" si="4"/>
        <v>26.149000000000001</v>
      </c>
      <c r="BJ9" s="24">
        <v>1994.0119999999999</v>
      </c>
      <c r="BK9" s="24"/>
      <c r="BL9" s="24">
        <v>2429.8960000000002</v>
      </c>
      <c r="BM9" s="24"/>
      <c r="BN9" s="24">
        <v>2733.797</v>
      </c>
      <c r="BO9" s="24">
        <v>3.5</v>
      </c>
      <c r="BP9" s="13">
        <f t="shared" ref="BP9:BQ38" si="5">IF(BJ9&lt;0,SUM(BL9,BN9),IF(BL9&lt;0,SUM(BJ9,BN9),IF(BN9&lt;0,SUM(BJ9,BL9),SUM(BJ9,BL9,BN9))))</f>
        <v>7157.7049999999999</v>
      </c>
      <c r="BQ9" s="13">
        <f t="shared" si="5"/>
        <v>3.5</v>
      </c>
      <c r="BR9" s="48">
        <f t="shared" ref="BR9:BR39" si="6">AR9+AZ9+BH9+BP9</f>
        <v>25811.548999999999</v>
      </c>
      <c r="BS9" s="48">
        <f t="shared" ref="BS9:BS39" si="7">AS9+BA9+BI9+BQ9</f>
        <v>363.18600000000004</v>
      </c>
      <c r="BT9" s="28">
        <v>68.430999999999997</v>
      </c>
      <c r="BU9" s="28"/>
      <c r="BV9" s="28">
        <v>66.878</v>
      </c>
      <c r="BW9" s="28"/>
      <c r="BX9" s="28">
        <v>66.16</v>
      </c>
      <c r="BY9" s="28"/>
      <c r="BZ9" s="32">
        <f>SUM(BT9,BV9,BX9)</f>
        <v>201.46899999999999</v>
      </c>
      <c r="CA9" s="32">
        <f>SUM(BU9,BW9,BY9)</f>
        <v>0</v>
      </c>
      <c r="CB9" s="28">
        <v>58.28</v>
      </c>
      <c r="CC9" s="28"/>
      <c r="CD9" s="28">
        <v>58.103999999999999</v>
      </c>
      <c r="CE9" s="28"/>
      <c r="CF9" s="28">
        <v>85.462999999999994</v>
      </c>
      <c r="CG9" s="28"/>
      <c r="CH9" s="32">
        <f>SUM(CB9,CD9,CF9)</f>
        <v>201.84699999999998</v>
      </c>
      <c r="CI9" s="32">
        <f>SUM(CC9,CE9,CG9)</f>
        <v>0</v>
      </c>
      <c r="CJ9" s="14">
        <v>73.447999999999993</v>
      </c>
      <c r="CK9" s="14"/>
      <c r="CL9" s="14">
        <v>66.412999999999997</v>
      </c>
      <c r="CM9" s="14"/>
      <c r="CN9" s="14">
        <v>56.087000000000003</v>
      </c>
      <c r="CO9" s="14"/>
      <c r="CP9" s="32">
        <f>SUM(CJ9,CL9,CN9)</f>
        <v>195.94799999999998</v>
      </c>
      <c r="CQ9" s="32">
        <f>SUM(CK9,CM9,CO9)</f>
        <v>0</v>
      </c>
      <c r="CR9" s="14">
        <v>78.605000000000004</v>
      </c>
      <c r="CS9" s="14"/>
      <c r="CT9" s="14">
        <v>73.105999999999995</v>
      </c>
      <c r="CU9" s="14"/>
      <c r="CV9" s="14">
        <v>73.695999999999998</v>
      </c>
      <c r="CW9" s="14"/>
      <c r="CX9" s="32">
        <f>SUM(CR9,CT9,CV9)</f>
        <v>225.40700000000001</v>
      </c>
      <c r="CY9" s="32">
        <f>SUM(CS9,CU9,CW9)</f>
        <v>0</v>
      </c>
      <c r="CZ9" s="48">
        <f t="shared" ref="CZ9:CZ39" si="8">BZ9+CH9+CP9+CX9</f>
        <v>824.67099999999994</v>
      </c>
      <c r="DA9" s="48">
        <f t="shared" ref="DA9:DA39" si="9">CA9+CI9+CQ9+CY9</f>
        <v>0</v>
      </c>
      <c r="DB9" s="24"/>
      <c r="DC9" s="24"/>
      <c r="DD9" s="24"/>
      <c r="DE9" s="24"/>
      <c r="DF9" s="24"/>
      <c r="DG9" s="24"/>
      <c r="DH9" s="42"/>
      <c r="DI9" s="43"/>
      <c r="DJ9" s="31"/>
      <c r="DK9" s="31"/>
      <c r="DL9" s="31"/>
      <c r="DM9" s="31"/>
      <c r="DN9" s="31"/>
      <c r="DO9" s="31"/>
      <c r="DP9" s="46"/>
      <c r="DQ9" s="47"/>
      <c r="DR9" s="31"/>
      <c r="DS9" s="31"/>
      <c r="DT9" s="31"/>
      <c r="DU9" s="31"/>
      <c r="DV9" s="31"/>
      <c r="DW9" s="31"/>
      <c r="DX9" s="46"/>
      <c r="DY9" s="47"/>
      <c r="DZ9" s="31"/>
      <c r="EA9" s="31"/>
      <c r="EB9" s="31"/>
      <c r="EC9" s="31"/>
      <c r="ED9" s="31"/>
      <c r="EE9" s="31"/>
      <c r="EF9" s="46"/>
      <c r="EG9" s="47"/>
      <c r="EH9" s="48">
        <f t="shared" ref="EH9:EH39" si="10">DH9+DP9+DX9+EF9</f>
        <v>0</v>
      </c>
      <c r="EI9" s="48">
        <f t="shared" ref="EI9:EI39" si="11">DI9+DQ9+DY9+EG9</f>
        <v>0</v>
      </c>
      <c r="EJ9" s="28"/>
      <c r="EK9" s="28"/>
      <c r="EL9" s="28"/>
      <c r="EM9" s="28"/>
      <c r="EN9" s="28"/>
      <c r="EO9" s="28"/>
      <c r="EP9" s="32">
        <f>SUM(EJ9+EL9+EN9)</f>
        <v>0</v>
      </c>
      <c r="EQ9" s="32">
        <f>SUM(EK9+EM9+EO9)</f>
        <v>0</v>
      </c>
      <c r="ER9" s="28"/>
      <c r="ES9" s="28"/>
      <c r="ET9" s="28"/>
      <c r="EU9" s="28"/>
      <c r="EV9" s="28"/>
      <c r="EW9" s="28"/>
      <c r="EX9" s="32">
        <f>ER9+ET9+EV9</f>
        <v>0</v>
      </c>
      <c r="EY9" s="32">
        <f>ES9+EU9+EW9</f>
        <v>0</v>
      </c>
      <c r="EZ9" s="28"/>
      <c r="FA9" s="28"/>
      <c r="FB9" s="28"/>
      <c r="FC9" s="28"/>
      <c r="FD9" s="28"/>
      <c r="FE9" s="28"/>
      <c r="FF9" s="32">
        <f>EZ9+FB9+FD9</f>
        <v>0</v>
      </c>
      <c r="FG9" s="32">
        <f>FA9+FC9+FE9</f>
        <v>0</v>
      </c>
      <c r="FH9" s="28"/>
      <c r="FI9" s="28"/>
      <c r="FJ9" s="28"/>
      <c r="FK9" s="28"/>
      <c r="FL9" s="28"/>
      <c r="FM9" s="28"/>
      <c r="FN9" s="32">
        <f t="shared" ref="FN9:FO24" si="12">FH9+FJ9+FL9</f>
        <v>0</v>
      </c>
      <c r="FO9" s="32">
        <f t="shared" si="12"/>
        <v>0</v>
      </c>
      <c r="FP9" s="48">
        <f t="shared" ref="FP9:FP39" si="13">EP9+EX9+FF9+FN9</f>
        <v>0</v>
      </c>
      <c r="FQ9" s="48">
        <f t="shared" ref="FQ9:FQ39" si="14">EQ9+EY9+FG9+FO9</f>
        <v>0</v>
      </c>
      <c r="FR9" s="28">
        <f>D9+AL9+BT9+DB9+EJ9</f>
        <v>2995.39</v>
      </c>
      <c r="FS9" s="28">
        <f t="shared" ref="FS9:FY9" si="15">E9+AM9+BU9+DC9+EK9</f>
        <v>5.3860000000000001</v>
      </c>
      <c r="FT9" s="28">
        <f t="shared" si="15"/>
        <v>2701.6370000000002</v>
      </c>
      <c r="FU9" s="28">
        <f t="shared" si="15"/>
        <v>7.07</v>
      </c>
      <c r="FV9" s="28">
        <f t="shared" si="15"/>
        <v>2496.1889999999999</v>
      </c>
      <c r="FW9" s="28">
        <f>I9+AQ9+BY9+DG9+EO9</f>
        <v>237.32300000000001</v>
      </c>
      <c r="FX9" s="28">
        <f t="shared" si="15"/>
        <v>8193.2159999999985</v>
      </c>
      <c r="FY9" s="28">
        <f t="shared" si="15"/>
        <v>249.779</v>
      </c>
      <c r="FZ9" s="28">
        <f>L9+AT9+CB9+DJ9+ER9</f>
        <v>2128.7820000000002</v>
      </c>
      <c r="GA9" s="28">
        <f t="shared" ref="GA9:GW9" si="16">M9+AU9+CC9+DK9+ES9</f>
        <v>71.373000000000005</v>
      </c>
      <c r="GB9" s="28">
        <f t="shared" si="16"/>
        <v>1737.355</v>
      </c>
      <c r="GC9" s="28">
        <f t="shared" si="16"/>
        <v>6.61</v>
      </c>
      <c r="GD9" s="28">
        <f t="shared" si="16"/>
        <v>1706.17</v>
      </c>
      <c r="GE9" s="28">
        <f t="shared" si="16"/>
        <v>5.7750000000000004</v>
      </c>
      <c r="GF9" s="28">
        <f t="shared" si="16"/>
        <v>5572.3069999999998</v>
      </c>
      <c r="GG9" s="28">
        <f t="shared" si="16"/>
        <v>83.75800000000001</v>
      </c>
      <c r="GH9" s="28">
        <f t="shared" si="16"/>
        <v>1713.2160000000001</v>
      </c>
      <c r="GI9" s="28">
        <f t="shared" si="16"/>
        <v>15.569000000000001</v>
      </c>
      <c r="GJ9" s="28">
        <f t="shared" si="16"/>
        <v>1831.075</v>
      </c>
      <c r="GK9" s="28">
        <f t="shared" si="16"/>
        <v>1.8520000000000001</v>
      </c>
      <c r="GL9" s="28">
        <f t="shared" si="16"/>
        <v>1943.2940000000001</v>
      </c>
      <c r="GM9" s="28">
        <f t="shared" si="16"/>
        <v>8.7279999999999998</v>
      </c>
      <c r="GN9" s="28">
        <f t="shared" si="16"/>
        <v>5487.5850000000009</v>
      </c>
      <c r="GO9" s="28">
        <f t="shared" si="16"/>
        <v>26.149000000000001</v>
      </c>
      <c r="GP9" s="28">
        <f t="shared" si="16"/>
        <v>2072.6169999999997</v>
      </c>
      <c r="GQ9" s="28">
        <f t="shared" si="16"/>
        <v>0</v>
      </c>
      <c r="GR9" s="28">
        <f t="shared" si="16"/>
        <v>2503.0020000000004</v>
      </c>
      <c r="GS9" s="28">
        <f t="shared" si="16"/>
        <v>0</v>
      </c>
      <c r="GT9" s="28">
        <f t="shared" si="16"/>
        <v>2807.4929999999999</v>
      </c>
      <c r="GU9" s="28">
        <f t="shared" si="16"/>
        <v>3.5</v>
      </c>
      <c r="GV9" s="28">
        <f t="shared" si="16"/>
        <v>7383.1120000000001</v>
      </c>
      <c r="GW9" s="28">
        <f t="shared" si="16"/>
        <v>3.5</v>
      </c>
      <c r="GX9" s="33">
        <f t="shared" ref="GX9:GX39" si="17">FX9+GF9+GN9+GV9</f>
        <v>26636.22</v>
      </c>
      <c r="GY9" s="33">
        <f t="shared" ref="GY9:GY39" si="18">FY9+GG9+GO9+GW9</f>
        <v>363.18600000000004</v>
      </c>
      <c r="GZ9" s="102">
        <f>GX9+GY9</f>
        <v>26999.406000000003</v>
      </c>
    </row>
    <row r="10" spans="1:208" s="7" customFormat="1" x14ac:dyDescent="0.2">
      <c r="A10" s="10">
        <f t="shared" ref="A10:A38" si="19">A9+1</f>
        <v>2</v>
      </c>
      <c r="B10" s="11" t="s">
        <v>21</v>
      </c>
      <c r="C10" s="12" t="s">
        <v>20</v>
      </c>
      <c r="D10" s="14">
        <v>912.80930045137836</v>
      </c>
      <c r="E10" s="14"/>
      <c r="F10" s="14">
        <v>784.03549086849853</v>
      </c>
      <c r="G10" s="14"/>
      <c r="H10" s="14">
        <v>906.70553305744568</v>
      </c>
      <c r="I10" s="14"/>
      <c r="J10" s="13">
        <f t="shared" ref="J10:K38" si="20">D10+F10+H10</f>
        <v>2603.5503243773228</v>
      </c>
      <c r="K10" s="13">
        <f t="shared" si="20"/>
        <v>0</v>
      </c>
      <c r="L10" s="19">
        <v>720.10945812361058</v>
      </c>
      <c r="M10" s="19"/>
      <c r="N10" s="19">
        <v>716.45379560374352</v>
      </c>
      <c r="O10" s="19"/>
      <c r="P10" s="19">
        <v>738.86079347074963</v>
      </c>
      <c r="Q10" s="19"/>
      <c r="R10" s="13">
        <f t="shared" ref="R10:R38" si="21">L10+N10+P10</f>
        <v>2175.4240471981038</v>
      </c>
      <c r="S10" s="13">
        <f t="shared" ref="S10:S38" si="22">M10+O10+Q10</f>
        <v>0</v>
      </c>
      <c r="T10" s="14">
        <v>592.81031905339728</v>
      </c>
      <c r="U10" s="14"/>
      <c r="V10" s="14">
        <v>710.06454601410519</v>
      </c>
      <c r="W10" s="14"/>
      <c r="X10" s="14">
        <v>776.95575269103006</v>
      </c>
      <c r="Y10" s="14"/>
      <c r="Z10" s="13">
        <f>T10+V10+X10</f>
        <v>2079.8306177585328</v>
      </c>
      <c r="AA10" s="13">
        <f>U10+W10+Y10</f>
        <v>0</v>
      </c>
      <c r="AB10" s="14">
        <v>797.38786048670488</v>
      </c>
      <c r="AC10" s="14"/>
      <c r="AD10" s="14">
        <v>801.09106212398854</v>
      </c>
      <c r="AE10" s="14"/>
      <c r="AF10" s="14">
        <v>858.99965628220377</v>
      </c>
      <c r="AG10" s="14"/>
      <c r="AH10" s="13">
        <f t="shared" ref="AH10:AH38" si="23">AB10+AD10+AF10</f>
        <v>2457.4785788928971</v>
      </c>
      <c r="AI10" s="13">
        <f t="shared" ref="AI10:AI38" si="24">AC10+AE10+AG10</f>
        <v>0</v>
      </c>
      <c r="AJ10" s="48">
        <f t="shared" si="0"/>
        <v>9316.283568226856</v>
      </c>
      <c r="AK10" s="48">
        <f t="shared" si="1"/>
        <v>0</v>
      </c>
      <c r="AL10" s="14">
        <v>4344.2969999999996</v>
      </c>
      <c r="AM10" s="14">
        <v>12.173999999999999</v>
      </c>
      <c r="AN10" s="14">
        <v>4263.9620000000004</v>
      </c>
      <c r="AO10" s="14">
        <v>6.5250000000000004</v>
      </c>
      <c r="AP10" s="14">
        <v>4230.1540000000005</v>
      </c>
      <c r="AQ10" s="14">
        <v>10.614000000000001</v>
      </c>
      <c r="AR10" s="13">
        <f t="shared" si="2"/>
        <v>12838.413</v>
      </c>
      <c r="AS10" s="13">
        <f t="shared" si="2"/>
        <v>29.312999999999999</v>
      </c>
      <c r="AT10" s="19">
        <v>3723.0529999999999</v>
      </c>
      <c r="AU10" s="19">
        <v>4.9260000000000002</v>
      </c>
      <c r="AV10" s="19">
        <v>3094.7689999999998</v>
      </c>
      <c r="AW10" s="19">
        <v>6.2869999999999999</v>
      </c>
      <c r="AX10" s="19">
        <v>2785.1610000000001</v>
      </c>
      <c r="AY10" s="19">
        <v>9.7010000000000005</v>
      </c>
      <c r="AZ10" s="13">
        <f t="shared" si="3"/>
        <v>9602.9830000000002</v>
      </c>
      <c r="BA10" s="13">
        <f t="shared" si="3"/>
        <v>20.914000000000001</v>
      </c>
      <c r="BB10" s="24">
        <v>2248.0990000000002</v>
      </c>
      <c r="BC10" s="24">
        <v>5.3550000000000004</v>
      </c>
      <c r="BD10" s="24">
        <v>2991.1179999999999</v>
      </c>
      <c r="BE10" s="24">
        <v>6.4109999999999996</v>
      </c>
      <c r="BF10" s="24">
        <v>3235.98</v>
      </c>
      <c r="BG10" s="24">
        <v>4.157</v>
      </c>
      <c r="BH10" s="13">
        <f t="shared" si="4"/>
        <v>8475.1970000000001</v>
      </c>
      <c r="BI10" s="13">
        <f t="shared" si="4"/>
        <v>15.923</v>
      </c>
      <c r="BJ10" s="24">
        <v>3472.74</v>
      </c>
      <c r="BK10" s="24">
        <v>3.153</v>
      </c>
      <c r="BL10" s="24">
        <v>3797.355</v>
      </c>
      <c r="BM10" s="24">
        <v>3.0619999999999998</v>
      </c>
      <c r="BN10" s="24">
        <v>4262.9620000000004</v>
      </c>
      <c r="BO10" s="24">
        <v>3.5539999999999998</v>
      </c>
      <c r="BP10" s="13">
        <f t="shared" si="5"/>
        <v>11533.057000000001</v>
      </c>
      <c r="BQ10" s="13">
        <f t="shared" si="5"/>
        <v>9.7690000000000001</v>
      </c>
      <c r="BR10" s="48">
        <f t="shared" si="6"/>
        <v>42449.65</v>
      </c>
      <c r="BS10" s="48">
        <f t="shared" si="7"/>
        <v>75.919000000000011</v>
      </c>
      <c r="BT10" s="28">
        <v>131.785</v>
      </c>
      <c r="BU10" s="28">
        <v>2.218</v>
      </c>
      <c r="BV10" s="28">
        <v>117.82299999999999</v>
      </c>
      <c r="BW10" s="28">
        <v>2.6440000000000001</v>
      </c>
      <c r="BX10" s="28">
        <v>118.39700000000001</v>
      </c>
      <c r="BY10" s="28">
        <v>2.5230000000000001</v>
      </c>
      <c r="BZ10" s="32">
        <f t="shared" ref="BZ10:CA38" si="25">SUM(BT10,BV10,BX10)</f>
        <v>368.005</v>
      </c>
      <c r="CA10" s="32">
        <f t="shared" si="25"/>
        <v>7.3849999999999998</v>
      </c>
      <c r="CB10" s="28">
        <v>97.022000000000006</v>
      </c>
      <c r="CC10" s="28">
        <v>2.157</v>
      </c>
      <c r="CD10" s="28">
        <v>81.498000000000005</v>
      </c>
      <c r="CE10" s="28">
        <v>3.9239999999999999</v>
      </c>
      <c r="CF10" s="28">
        <v>62.637999999999998</v>
      </c>
      <c r="CG10" s="28">
        <v>3.375</v>
      </c>
      <c r="CH10" s="32">
        <f t="shared" ref="CH10:CI38" si="26">SUM(CB10,CD10,CF10)</f>
        <v>241.15800000000002</v>
      </c>
      <c r="CI10" s="32">
        <f t="shared" si="26"/>
        <v>9.4559999999999995</v>
      </c>
      <c r="CJ10" s="14">
        <v>67.941999999999993</v>
      </c>
      <c r="CK10" s="14">
        <v>4.2279999999999998</v>
      </c>
      <c r="CL10" s="14">
        <v>83.695999999999998</v>
      </c>
      <c r="CM10" s="14">
        <v>8.8580000000000005</v>
      </c>
      <c r="CN10" s="14">
        <v>87.084999999999994</v>
      </c>
      <c r="CO10" s="14">
        <v>9.2240000000000002</v>
      </c>
      <c r="CP10" s="32">
        <f t="shared" ref="CP10:CQ38" si="27">SUM(CJ10,CL10,CN10)</f>
        <v>238.72299999999996</v>
      </c>
      <c r="CQ10" s="32">
        <f t="shared" si="27"/>
        <v>22.310000000000002</v>
      </c>
      <c r="CR10" s="14">
        <v>106.63500000000001</v>
      </c>
      <c r="CS10" s="14"/>
      <c r="CT10" s="14">
        <v>118.626</v>
      </c>
      <c r="CU10" s="14"/>
      <c r="CV10" s="14">
        <v>130.88499999999999</v>
      </c>
      <c r="CW10" s="14"/>
      <c r="CX10" s="32">
        <f t="shared" ref="CX10:CY38" si="28">SUM(CR10,CT10,CV10)</f>
        <v>356.14600000000002</v>
      </c>
      <c r="CY10" s="32">
        <f t="shared" si="28"/>
        <v>0</v>
      </c>
      <c r="CZ10" s="48">
        <f t="shared" si="8"/>
        <v>1204.0319999999999</v>
      </c>
      <c r="DA10" s="48">
        <f t="shared" si="9"/>
        <v>39.151000000000003</v>
      </c>
      <c r="DB10" s="24"/>
      <c r="DC10" s="24"/>
      <c r="DD10" s="24"/>
      <c r="DE10" s="24"/>
      <c r="DF10" s="24"/>
      <c r="DG10" s="24"/>
      <c r="DH10" s="42"/>
      <c r="DI10" s="43"/>
      <c r="DJ10" s="31"/>
      <c r="DK10" s="31"/>
      <c r="DL10" s="31"/>
      <c r="DM10" s="31"/>
      <c r="DN10" s="31"/>
      <c r="DO10" s="31"/>
      <c r="DP10" s="46"/>
      <c r="DQ10" s="47"/>
      <c r="DR10" s="31"/>
      <c r="DS10" s="31"/>
      <c r="DT10" s="31"/>
      <c r="DU10" s="31"/>
      <c r="DV10" s="31"/>
      <c r="DW10" s="31"/>
      <c r="DX10" s="46"/>
      <c r="DY10" s="47"/>
      <c r="DZ10" s="31"/>
      <c r="EA10" s="31"/>
      <c r="EB10" s="31"/>
      <c r="EC10" s="31"/>
      <c r="ED10" s="31"/>
      <c r="EE10" s="31"/>
      <c r="EF10" s="46"/>
      <c r="EG10" s="47"/>
      <c r="EH10" s="48">
        <f t="shared" si="10"/>
        <v>0</v>
      </c>
      <c r="EI10" s="48">
        <f t="shared" si="11"/>
        <v>0</v>
      </c>
      <c r="EJ10" s="28">
        <v>63.390999999999998</v>
      </c>
      <c r="EK10" s="28"/>
      <c r="EL10" s="28">
        <v>59.033999999999999</v>
      </c>
      <c r="EM10" s="28"/>
      <c r="EN10" s="28">
        <v>61.286999999999999</v>
      </c>
      <c r="EO10" s="28"/>
      <c r="EP10" s="32">
        <f t="shared" ref="EP10:EQ38" si="29">SUM(EJ10+EL10+EN10)</f>
        <v>183.71199999999999</v>
      </c>
      <c r="EQ10" s="32">
        <f t="shared" si="29"/>
        <v>0</v>
      </c>
      <c r="ER10" s="28">
        <v>43.360999999999997</v>
      </c>
      <c r="ES10" s="28"/>
      <c r="ET10" s="28">
        <v>41.414999999999999</v>
      </c>
      <c r="EU10" s="28"/>
      <c r="EV10" s="28">
        <v>42.881</v>
      </c>
      <c r="EW10" s="28"/>
      <c r="EX10" s="32">
        <f t="shared" ref="EX10:EY38" si="30">ER10+ET10+EV10</f>
        <v>127.657</v>
      </c>
      <c r="EY10" s="32">
        <f t="shared" si="30"/>
        <v>0</v>
      </c>
      <c r="EZ10" s="28">
        <v>42.814</v>
      </c>
      <c r="FA10" s="28"/>
      <c r="FB10" s="28">
        <v>35.722000000000001</v>
      </c>
      <c r="FC10" s="28"/>
      <c r="FD10" s="28">
        <v>37.564</v>
      </c>
      <c r="FE10" s="28"/>
      <c r="FF10" s="32">
        <f t="shared" ref="FF10:FG38" si="31">EZ10+FB10+FD10</f>
        <v>116.1</v>
      </c>
      <c r="FG10" s="32">
        <f t="shared" si="31"/>
        <v>0</v>
      </c>
      <c r="FH10" s="28">
        <v>45.258000000000003</v>
      </c>
      <c r="FI10" s="28"/>
      <c r="FJ10" s="28">
        <v>56.308</v>
      </c>
      <c r="FK10" s="28"/>
      <c r="FL10" s="28">
        <v>55.59</v>
      </c>
      <c r="FM10" s="28"/>
      <c r="FN10" s="32">
        <f t="shared" si="12"/>
        <v>157.15600000000001</v>
      </c>
      <c r="FO10" s="32">
        <f t="shared" si="12"/>
        <v>0</v>
      </c>
      <c r="FP10" s="48">
        <f t="shared" si="13"/>
        <v>584.625</v>
      </c>
      <c r="FQ10" s="48">
        <f t="shared" si="14"/>
        <v>0</v>
      </c>
      <c r="FR10" s="28">
        <f t="shared" ref="FR10:FR39" si="32">D10+AL10+BT10+DB10+EJ10</f>
        <v>5452.2823004513775</v>
      </c>
      <c r="FS10" s="28">
        <f t="shared" ref="FS10:FS39" si="33">E10+AM10+BU10+DC10+EK10</f>
        <v>14.391999999999999</v>
      </c>
      <c r="FT10" s="28">
        <f t="shared" ref="FT10:FT39" si="34">F10+AN10+BV10+DD10+EL10</f>
        <v>5224.8544908684989</v>
      </c>
      <c r="FU10" s="28">
        <f t="shared" ref="FU10:FU39" si="35">G10+AO10+BW10+DE10+EM10</f>
        <v>9.1690000000000005</v>
      </c>
      <c r="FV10" s="28">
        <f t="shared" ref="FV10:FV39" si="36">H10+AP10+BX10+DF10+EN10</f>
        <v>5316.5435330574464</v>
      </c>
      <c r="FW10" s="28">
        <f t="shared" ref="FW10:FW39" si="37">I10+AQ10+BY10+DG10+EO10</f>
        <v>13.137</v>
      </c>
      <c r="FX10" s="28">
        <f t="shared" ref="FX10:FX39" si="38">J10+AR10+BZ10+DH10+EP10</f>
        <v>15993.680324377323</v>
      </c>
      <c r="FY10" s="28">
        <f t="shared" ref="FY10:FY39" si="39">K10+AS10+CA10+DI10+EQ10</f>
        <v>36.698</v>
      </c>
      <c r="FZ10" s="28">
        <f t="shared" ref="FZ10:FZ39" si="40">L10+AT10+CB10+DJ10+ER10</f>
        <v>4583.5454581236099</v>
      </c>
      <c r="GA10" s="28">
        <f t="shared" ref="GA10:GA39" si="41">M10+AU10+CC10+DK10+ES10</f>
        <v>7.0830000000000002</v>
      </c>
      <c r="GB10" s="28">
        <f t="shared" ref="GB10:GB39" si="42">N10+AV10+CD10+DL10+ET10</f>
        <v>3934.1357956037432</v>
      </c>
      <c r="GC10" s="28">
        <f t="shared" ref="GC10:GC39" si="43">O10+AW10+CE10+DM10+EU10</f>
        <v>10.211</v>
      </c>
      <c r="GD10" s="28">
        <f t="shared" ref="GD10:GD39" si="44">P10+AX10+CF10+DN10+EV10</f>
        <v>3629.5407934707496</v>
      </c>
      <c r="GE10" s="28">
        <f t="shared" ref="GE10:GE39" si="45">Q10+AY10+CG10+DO10+EW10</f>
        <v>13.076000000000001</v>
      </c>
      <c r="GF10" s="28">
        <f t="shared" ref="GF10:GF39" si="46">R10+AZ10+CH10+DP10+EX10</f>
        <v>12147.222047198102</v>
      </c>
      <c r="GG10" s="28">
        <f t="shared" ref="GG10:GG39" si="47">S10+BA10+CI10+DQ10+EY10</f>
        <v>30.37</v>
      </c>
      <c r="GH10" s="28">
        <f t="shared" ref="GH10:GH39" si="48">T10+BB10+CJ10+DR10+EZ10</f>
        <v>2951.6653190533975</v>
      </c>
      <c r="GI10" s="28">
        <f t="shared" ref="GI10:GI39" si="49">U10+BC10+CK10+DS10+FA10</f>
        <v>9.5830000000000002</v>
      </c>
      <c r="GJ10" s="28">
        <f t="shared" ref="GJ10:GJ39" si="50">V10+BD10+CL10+DT10+FB10</f>
        <v>3820.6005460141055</v>
      </c>
      <c r="GK10" s="28">
        <f t="shared" ref="GK10:GK39" si="51">W10+BE10+CM10+DU10+FC10</f>
        <v>15.269</v>
      </c>
      <c r="GL10" s="28">
        <f t="shared" ref="GL10:GL39" si="52">X10+BF10+CN10+DV10+FD10</f>
        <v>4137.5847526910302</v>
      </c>
      <c r="GM10" s="28">
        <f t="shared" ref="GM10:GM39" si="53">Y10+BG10+CO10+DW10+FE10</f>
        <v>13.381</v>
      </c>
      <c r="GN10" s="28">
        <f t="shared" ref="GN10:GN39" si="54">Z10+BH10+CP10+DX10+FF10</f>
        <v>10909.850617758533</v>
      </c>
      <c r="GO10" s="28">
        <f t="shared" ref="GO10:GO39" si="55">AA10+BI10+CQ10+DY10+FG10</f>
        <v>38.233000000000004</v>
      </c>
      <c r="GP10" s="28">
        <f t="shared" ref="GP10:GP39" si="56">AB10+BJ10+CR10+DZ10+FH10</f>
        <v>4422.0208604867048</v>
      </c>
      <c r="GQ10" s="28">
        <f t="shared" ref="GQ10:GQ39" si="57">AC10+BK10+CS10+EA10+FI10</f>
        <v>3.153</v>
      </c>
      <c r="GR10" s="28">
        <f t="shared" ref="GR10:GR39" si="58">AD10+BL10+CT10+EB10+FJ10</f>
        <v>4773.3800621239889</v>
      </c>
      <c r="GS10" s="28">
        <f t="shared" ref="GS10:GS39" si="59">AE10+BM10+CU10+EC10+FK10</f>
        <v>3.0619999999999998</v>
      </c>
      <c r="GT10" s="28">
        <f t="shared" ref="GT10:GT39" si="60">AF10+BN10+CV10+ED10+FL10</f>
        <v>5308.4366562822042</v>
      </c>
      <c r="GU10" s="28">
        <f t="shared" ref="GU10:GU39" si="61">AG10+BO10+CW10+EE10+FM10</f>
        <v>3.5539999999999998</v>
      </c>
      <c r="GV10" s="28">
        <f t="shared" ref="GV10:GV39" si="62">AH10+BP10+CX10+EF10+FN10</f>
        <v>14503.837578892899</v>
      </c>
      <c r="GW10" s="28">
        <f t="shared" ref="GW10:GW39" si="63">AI10+BQ10+CY10+EG10+FO10</f>
        <v>9.7690000000000001</v>
      </c>
      <c r="GX10" s="33">
        <f t="shared" si="17"/>
        <v>53554.590568226849</v>
      </c>
      <c r="GY10" s="33">
        <f t="shared" si="18"/>
        <v>115.07000000000001</v>
      </c>
      <c r="GZ10" s="102">
        <f t="shared" ref="GZ10:GZ39" si="64">GX10+GY10</f>
        <v>53669.660568226849</v>
      </c>
    </row>
    <row r="11" spans="1:208" s="7" customFormat="1" x14ac:dyDescent="0.2">
      <c r="A11" s="10">
        <f t="shared" si="19"/>
        <v>3</v>
      </c>
      <c r="B11" s="11" t="s">
        <v>22</v>
      </c>
      <c r="C11" s="12" t="s">
        <v>20</v>
      </c>
      <c r="D11" s="14"/>
      <c r="E11" s="14"/>
      <c r="F11" s="14"/>
      <c r="G11" s="14"/>
      <c r="H11" s="14"/>
      <c r="I11" s="14"/>
      <c r="J11" s="13">
        <f t="shared" si="20"/>
        <v>0</v>
      </c>
      <c r="K11" s="13">
        <f t="shared" si="20"/>
        <v>0</v>
      </c>
      <c r="L11" s="19"/>
      <c r="M11" s="19"/>
      <c r="N11" s="19"/>
      <c r="O11" s="19"/>
      <c r="P11" s="19"/>
      <c r="Q11" s="19"/>
      <c r="R11" s="13">
        <f t="shared" si="21"/>
        <v>0</v>
      </c>
      <c r="S11" s="13">
        <f t="shared" si="22"/>
        <v>0</v>
      </c>
      <c r="T11" s="14"/>
      <c r="U11" s="14"/>
      <c r="V11" s="14"/>
      <c r="W11" s="14"/>
      <c r="X11" s="14"/>
      <c r="Y11" s="14"/>
      <c r="Z11" s="13">
        <f t="shared" ref="Z11:Z38" si="65">T11+V11+X11</f>
        <v>0</v>
      </c>
      <c r="AA11" s="13">
        <f t="shared" ref="AA11:AA38" si="66">U11+W11+Y11</f>
        <v>0</v>
      </c>
      <c r="AB11" s="14"/>
      <c r="AC11" s="14"/>
      <c r="AD11" s="14"/>
      <c r="AE11" s="14"/>
      <c r="AF11" s="14"/>
      <c r="AG11" s="14"/>
      <c r="AH11" s="13">
        <f t="shared" si="23"/>
        <v>0</v>
      </c>
      <c r="AI11" s="13">
        <f t="shared" si="24"/>
        <v>0</v>
      </c>
      <c r="AJ11" s="48">
        <f t="shared" si="0"/>
        <v>0</v>
      </c>
      <c r="AK11" s="48">
        <f t="shared" si="1"/>
        <v>0</v>
      </c>
      <c r="AL11" s="14">
        <v>2282.5540000000001</v>
      </c>
      <c r="AM11" s="14">
        <v>3.7040000000000002</v>
      </c>
      <c r="AN11" s="14">
        <v>2304.2350000000001</v>
      </c>
      <c r="AO11" s="14">
        <v>3.367</v>
      </c>
      <c r="AP11" s="14">
        <v>2176.777</v>
      </c>
      <c r="AQ11" s="14">
        <v>23.343</v>
      </c>
      <c r="AR11" s="13">
        <f t="shared" si="2"/>
        <v>6763.5660000000007</v>
      </c>
      <c r="AS11" s="13">
        <f t="shared" si="2"/>
        <v>30.414000000000001</v>
      </c>
      <c r="AT11" s="19">
        <v>1702.598</v>
      </c>
      <c r="AU11" s="19"/>
      <c r="AV11" s="19">
        <v>1323.4749999999999</v>
      </c>
      <c r="AW11" s="19"/>
      <c r="AX11" s="19">
        <v>1409.3389999999999</v>
      </c>
      <c r="AY11" s="19">
        <v>0.498</v>
      </c>
      <c r="AZ11" s="13">
        <f t="shared" si="3"/>
        <v>4435.4120000000003</v>
      </c>
      <c r="BA11" s="13">
        <f t="shared" si="3"/>
        <v>0.498</v>
      </c>
      <c r="BB11" s="24">
        <v>1517.181</v>
      </c>
      <c r="BC11" s="24">
        <v>0.55800000000000005</v>
      </c>
      <c r="BD11" s="24">
        <v>1606.9590000000001</v>
      </c>
      <c r="BE11" s="24"/>
      <c r="BF11" s="24">
        <v>1528.211</v>
      </c>
      <c r="BG11" s="24">
        <v>9.0999999999999998E-2</v>
      </c>
      <c r="BH11" s="13">
        <f t="shared" si="4"/>
        <v>4652.3510000000006</v>
      </c>
      <c r="BI11" s="13">
        <f t="shared" si="4"/>
        <v>0.64900000000000002</v>
      </c>
      <c r="BJ11" s="24">
        <v>1633.3579999999999</v>
      </c>
      <c r="BK11" s="24">
        <v>0.88600000000000001</v>
      </c>
      <c r="BL11" s="24">
        <v>1823.9929999999999</v>
      </c>
      <c r="BM11" s="24">
        <v>0.498</v>
      </c>
      <c r="BN11" s="24">
        <v>2107.2150000000001</v>
      </c>
      <c r="BO11" s="24">
        <v>2.3879999999999999</v>
      </c>
      <c r="BP11" s="13">
        <f t="shared" si="5"/>
        <v>5564.5659999999998</v>
      </c>
      <c r="BQ11" s="13">
        <f t="shared" si="5"/>
        <v>3.7719999999999998</v>
      </c>
      <c r="BR11" s="48">
        <f t="shared" si="6"/>
        <v>21415.895</v>
      </c>
      <c r="BS11" s="48">
        <f t="shared" si="7"/>
        <v>35.333000000000006</v>
      </c>
      <c r="BT11" s="28">
        <v>12.631</v>
      </c>
      <c r="BU11" s="28">
        <v>0.78300000000000003</v>
      </c>
      <c r="BV11" s="28">
        <v>19.77</v>
      </c>
      <c r="BW11" s="28"/>
      <c r="BX11" s="28">
        <v>13.88</v>
      </c>
      <c r="BY11" s="28"/>
      <c r="BZ11" s="32">
        <f t="shared" si="25"/>
        <v>46.280999999999999</v>
      </c>
      <c r="CA11" s="32">
        <f t="shared" si="25"/>
        <v>0.78300000000000003</v>
      </c>
      <c r="CB11" s="28">
        <v>16.079000000000001</v>
      </c>
      <c r="CC11" s="28"/>
      <c r="CD11" s="28">
        <v>14.66</v>
      </c>
      <c r="CE11" s="28"/>
      <c r="CF11" s="28">
        <v>11.826000000000001</v>
      </c>
      <c r="CG11" s="28"/>
      <c r="CH11" s="32">
        <f t="shared" si="26"/>
        <v>42.564999999999998</v>
      </c>
      <c r="CI11" s="32">
        <f t="shared" si="26"/>
        <v>0</v>
      </c>
      <c r="CJ11" s="14">
        <v>15.238</v>
      </c>
      <c r="CK11" s="14"/>
      <c r="CL11" s="14">
        <v>14.2</v>
      </c>
      <c r="CM11" s="14"/>
      <c r="CN11" s="14">
        <v>14.446</v>
      </c>
      <c r="CO11" s="14"/>
      <c r="CP11" s="32">
        <f t="shared" si="27"/>
        <v>43.884</v>
      </c>
      <c r="CQ11" s="32">
        <f t="shared" si="27"/>
        <v>0</v>
      </c>
      <c r="CR11" s="14">
        <v>16.280999999999999</v>
      </c>
      <c r="CS11" s="14"/>
      <c r="CT11" s="14">
        <v>17.673999999999999</v>
      </c>
      <c r="CU11" s="14"/>
      <c r="CV11" s="14">
        <v>16.727</v>
      </c>
      <c r="CW11" s="14"/>
      <c r="CX11" s="32">
        <f t="shared" si="28"/>
        <v>50.682000000000002</v>
      </c>
      <c r="CY11" s="32">
        <f t="shared" si="28"/>
        <v>0</v>
      </c>
      <c r="CZ11" s="48">
        <f t="shared" si="8"/>
        <v>183.41200000000003</v>
      </c>
      <c r="DA11" s="48">
        <f t="shared" si="9"/>
        <v>0.78300000000000003</v>
      </c>
      <c r="DB11" s="24"/>
      <c r="DC11" s="24"/>
      <c r="DD11" s="24"/>
      <c r="DE11" s="24"/>
      <c r="DF11" s="24"/>
      <c r="DG11" s="24"/>
      <c r="DH11" s="42"/>
      <c r="DI11" s="43"/>
      <c r="DJ11" s="31"/>
      <c r="DK11" s="31"/>
      <c r="DL11" s="31"/>
      <c r="DM11" s="31"/>
      <c r="DN11" s="31"/>
      <c r="DO11" s="31"/>
      <c r="DP11" s="46"/>
      <c r="DQ11" s="47"/>
      <c r="DR11" s="31"/>
      <c r="DS11" s="31"/>
      <c r="DT11" s="31"/>
      <c r="DU11" s="31"/>
      <c r="DV11" s="31"/>
      <c r="DW11" s="31"/>
      <c r="DX11" s="46"/>
      <c r="DY11" s="47"/>
      <c r="DZ11" s="31"/>
      <c r="EA11" s="31"/>
      <c r="EB11" s="31"/>
      <c r="EC11" s="31"/>
      <c r="ED11" s="31"/>
      <c r="EE11" s="31"/>
      <c r="EF11" s="46"/>
      <c r="EG11" s="47"/>
      <c r="EH11" s="48">
        <f t="shared" si="10"/>
        <v>0</v>
      </c>
      <c r="EI11" s="48">
        <f t="shared" si="11"/>
        <v>0</v>
      </c>
      <c r="EJ11" s="28"/>
      <c r="EK11" s="28"/>
      <c r="EL11" s="28"/>
      <c r="EM11" s="28"/>
      <c r="EN11" s="28"/>
      <c r="EO11" s="28"/>
      <c r="EP11" s="32">
        <f t="shared" si="29"/>
        <v>0</v>
      </c>
      <c r="EQ11" s="32">
        <f t="shared" si="29"/>
        <v>0</v>
      </c>
      <c r="ER11" s="28"/>
      <c r="ES11" s="28"/>
      <c r="ET11" s="28"/>
      <c r="EU11" s="28"/>
      <c r="EV11" s="28"/>
      <c r="EW11" s="28"/>
      <c r="EX11" s="32">
        <f t="shared" si="30"/>
        <v>0</v>
      </c>
      <c r="EY11" s="32">
        <f t="shared" si="30"/>
        <v>0</v>
      </c>
      <c r="EZ11" s="28"/>
      <c r="FA11" s="28"/>
      <c r="FB11" s="28"/>
      <c r="FC11" s="28"/>
      <c r="FD11" s="28"/>
      <c r="FE11" s="28"/>
      <c r="FF11" s="32">
        <f t="shared" si="31"/>
        <v>0</v>
      </c>
      <c r="FG11" s="32">
        <f t="shared" si="31"/>
        <v>0</v>
      </c>
      <c r="FH11" s="28"/>
      <c r="FI11" s="28"/>
      <c r="FJ11" s="28"/>
      <c r="FK11" s="28"/>
      <c r="FL11" s="28"/>
      <c r="FM11" s="28"/>
      <c r="FN11" s="32">
        <f t="shared" si="12"/>
        <v>0</v>
      </c>
      <c r="FO11" s="32">
        <f t="shared" si="12"/>
        <v>0</v>
      </c>
      <c r="FP11" s="48">
        <f t="shared" si="13"/>
        <v>0</v>
      </c>
      <c r="FQ11" s="48">
        <f t="shared" si="14"/>
        <v>0</v>
      </c>
      <c r="FR11" s="28">
        <f t="shared" si="32"/>
        <v>2295.1849999999999</v>
      </c>
      <c r="FS11" s="28">
        <f t="shared" si="33"/>
        <v>4.4870000000000001</v>
      </c>
      <c r="FT11" s="28">
        <f t="shared" si="34"/>
        <v>2324.0050000000001</v>
      </c>
      <c r="FU11" s="28">
        <f t="shared" si="35"/>
        <v>3.367</v>
      </c>
      <c r="FV11" s="28">
        <f t="shared" si="36"/>
        <v>2190.6570000000002</v>
      </c>
      <c r="FW11" s="28">
        <f t="shared" si="37"/>
        <v>23.343</v>
      </c>
      <c r="FX11" s="28">
        <f t="shared" si="38"/>
        <v>6809.8470000000007</v>
      </c>
      <c r="FY11" s="28">
        <f t="shared" si="39"/>
        <v>31.197000000000003</v>
      </c>
      <c r="FZ11" s="28">
        <f t="shared" si="40"/>
        <v>1718.6769999999999</v>
      </c>
      <c r="GA11" s="28">
        <f t="shared" si="41"/>
        <v>0</v>
      </c>
      <c r="GB11" s="28">
        <f t="shared" si="42"/>
        <v>1338.135</v>
      </c>
      <c r="GC11" s="28">
        <f t="shared" si="43"/>
        <v>0</v>
      </c>
      <c r="GD11" s="28">
        <f t="shared" si="44"/>
        <v>1421.165</v>
      </c>
      <c r="GE11" s="28">
        <f t="shared" si="45"/>
        <v>0.498</v>
      </c>
      <c r="GF11" s="28">
        <f t="shared" si="46"/>
        <v>4477.9769999999999</v>
      </c>
      <c r="GG11" s="28">
        <f t="shared" si="47"/>
        <v>0.498</v>
      </c>
      <c r="GH11" s="28">
        <f t="shared" si="48"/>
        <v>1532.4190000000001</v>
      </c>
      <c r="GI11" s="28">
        <f t="shared" si="49"/>
        <v>0.55800000000000005</v>
      </c>
      <c r="GJ11" s="28">
        <f t="shared" si="50"/>
        <v>1621.1590000000001</v>
      </c>
      <c r="GK11" s="28">
        <f t="shared" si="51"/>
        <v>0</v>
      </c>
      <c r="GL11" s="28">
        <f t="shared" si="52"/>
        <v>1542.6569999999999</v>
      </c>
      <c r="GM11" s="28">
        <f t="shared" si="53"/>
        <v>9.0999999999999998E-2</v>
      </c>
      <c r="GN11" s="28">
        <f t="shared" si="54"/>
        <v>4696.2350000000006</v>
      </c>
      <c r="GO11" s="28">
        <f t="shared" si="55"/>
        <v>0.64900000000000002</v>
      </c>
      <c r="GP11" s="28">
        <f t="shared" si="56"/>
        <v>1649.6389999999999</v>
      </c>
      <c r="GQ11" s="28">
        <f t="shared" si="57"/>
        <v>0.88600000000000001</v>
      </c>
      <c r="GR11" s="28">
        <f t="shared" si="58"/>
        <v>1841.6669999999999</v>
      </c>
      <c r="GS11" s="28">
        <f t="shared" si="59"/>
        <v>0.498</v>
      </c>
      <c r="GT11" s="28">
        <f t="shared" si="60"/>
        <v>2123.942</v>
      </c>
      <c r="GU11" s="28">
        <f t="shared" si="61"/>
        <v>2.3879999999999999</v>
      </c>
      <c r="GV11" s="28">
        <f t="shared" si="62"/>
        <v>5615.2479999999996</v>
      </c>
      <c r="GW11" s="28">
        <f t="shared" si="63"/>
        <v>3.7719999999999998</v>
      </c>
      <c r="GX11" s="33">
        <f t="shared" si="17"/>
        <v>21599.307000000001</v>
      </c>
      <c r="GY11" s="33">
        <f t="shared" si="18"/>
        <v>36.116</v>
      </c>
      <c r="GZ11" s="102">
        <f t="shared" si="64"/>
        <v>21635.423000000003</v>
      </c>
    </row>
    <row r="12" spans="1:208" s="7" customFormat="1" x14ac:dyDescent="0.2">
      <c r="A12" s="10">
        <f t="shared" si="19"/>
        <v>4</v>
      </c>
      <c r="B12" s="11" t="s">
        <v>23</v>
      </c>
      <c r="C12" s="12" t="s">
        <v>20</v>
      </c>
      <c r="D12" s="14">
        <v>21046.898573876446</v>
      </c>
      <c r="E12" s="14"/>
      <c r="F12" s="14">
        <v>17390.650151756243</v>
      </c>
      <c r="G12" s="14"/>
      <c r="H12" s="14">
        <v>21774.359746993418</v>
      </c>
      <c r="I12" s="14"/>
      <c r="J12" s="13">
        <f t="shared" si="20"/>
        <v>60211.908472626106</v>
      </c>
      <c r="K12" s="13">
        <f t="shared" si="20"/>
        <v>0</v>
      </c>
      <c r="L12" s="19">
        <v>20706.19186916509</v>
      </c>
      <c r="M12" s="19"/>
      <c r="N12" s="19">
        <v>16748.083465170483</v>
      </c>
      <c r="O12" s="19"/>
      <c r="P12" s="19">
        <v>15967.145982286032</v>
      </c>
      <c r="Q12" s="19"/>
      <c r="R12" s="13">
        <f t="shared" si="21"/>
        <v>53421.421316621607</v>
      </c>
      <c r="S12" s="13">
        <f t="shared" si="22"/>
        <v>0</v>
      </c>
      <c r="T12" s="14">
        <v>14528.743829449904</v>
      </c>
      <c r="U12" s="14"/>
      <c r="V12" s="14">
        <v>21408.997467959827</v>
      </c>
      <c r="W12" s="14"/>
      <c r="X12" s="14">
        <v>21312.812421066243</v>
      </c>
      <c r="Y12" s="14"/>
      <c r="Z12" s="13">
        <f t="shared" si="65"/>
        <v>57250.553718475974</v>
      </c>
      <c r="AA12" s="13">
        <f t="shared" si="66"/>
        <v>0</v>
      </c>
      <c r="AB12" s="14">
        <v>21880.281477139742</v>
      </c>
      <c r="AC12" s="14"/>
      <c r="AD12" s="14">
        <v>21593.38174995573</v>
      </c>
      <c r="AE12" s="14"/>
      <c r="AF12" s="14">
        <v>22939.290079800539</v>
      </c>
      <c r="AG12" s="14"/>
      <c r="AH12" s="13">
        <f t="shared" si="23"/>
        <v>66412.953306896015</v>
      </c>
      <c r="AI12" s="13">
        <f t="shared" si="24"/>
        <v>0</v>
      </c>
      <c r="AJ12" s="48">
        <f t="shared" si="0"/>
        <v>237296.83681461972</v>
      </c>
      <c r="AK12" s="48">
        <f t="shared" si="1"/>
        <v>0</v>
      </c>
      <c r="AL12" s="14">
        <v>16599.751</v>
      </c>
      <c r="AM12" s="14">
        <v>5.2320000000000002</v>
      </c>
      <c r="AN12" s="14">
        <v>16728.361000000001</v>
      </c>
      <c r="AO12" s="14">
        <v>4.681</v>
      </c>
      <c r="AP12" s="14">
        <v>14458.853999999999</v>
      </c>
      <c r="AQ12" s="14">
        <v>2.536</v>
      </c>
      <c r="AR12" s="13">
        <f t="shared" si="2"/>
        <v>47786.966</v>
      </c>
      <c r="AS12" s="13">
        <f t="shared" si="2"/>
        <v>12.449</v>
      </c>
      <c r="AT12" s="19">
        <v>13742.564</v>
      </c>
      <c r="AU12" s="19">
        <v>8.4939999999999998</v>
      </c>
      <c r="AV12" s="19">
        <v>13038.151</v>
      </c>
      <c r="AW12" s="19">
        <v>3.4870000000000001</v>
      </c>
      <c r="AX12" s="19">
        <v>12241.404</v>
      </c>
      <c r="AY12" s="19">
        <v>136.93899999999999</v>
      </c>
      <c r="AZ12" s="13">
        <f t="shared" si="3"/>
        <v>39022.118999999999</v>
      </c>
      <c r="BA12" s="13">
        <f t="shared" si="3"/>
        <v>148.91999999999999</v>
      </c>
      <c r="BB12" s="24">
        <v>12348.65</v>
      </c>
      <c r="BC12" s="24">
        <v>4.7709999999999999</v>
      </c>
      <c r="BD12" s="24">
        <v>12315.370999999999</v>
      </c>
      <c r="BE12" s="24">
        <v>15.727</v>
      </c>
      <c r="BF12" s="24">
        <v>13226.562</v>
      </c>
      <c r="BG12" s="24">
        <v>2.5379999999999998</v>
      </c>
      <c r="BH12" s="13">
        <f t="shared" si="4"/>
        <v>37890.582999999999</v>
      </c>
      <c r="BI12" s="13">
        <f t="shared" si="4"/>
        <v>23.036000000000001</v>
      </c>
      <c r="BJ12" s="24">
        <v>13457.852999999999</v>
      </c>
      <c r="BK12" s="24">
        <v>4.3869999999999996</v>
      </c>
      <c r="BL12" s="24">
        <v>14630.179</v>
      </c>
      <c r="BM12" s="24">
        <v>20.335000000000001</v>
      </c>
      <c r="BN12" s="24">
        <v>14863.353999999999</v>
      </c>
      <c r="BO12" s="24">
        <v>52.2</v>
      </c>
      <c r="BP12" s="13">
        <f t="shared" si="5"/>
        <v>42951.385999999999</v>
      </c>
      <c r="BQ12" s="13">
        <f t="shared" si="5"/>
        <v>76.921999999999997</v>
      </c>
      <c r="BR12" s="48">
        <f t="shared" si="6"/>
        <v>167651.054</v>
      </c>
      <c r="BS12" s="48">
        <f t="shared" si="7"/>
        <v>261.327</v>
      </c>
      <c r="BT12" s="28">
        <v>116.38</v>
      </c>
      <c r="BU12" s="28"/>
      <c r="BV12" s="28">
        <v>112.288</v>
      </c>
      <c r="BW12" s="28"/>
      <c r="BX12" s="28">
        <v>113.83499999999999</v>
      </c>
      <c r="BY12" s="28"/>
      <c r="BZ12" s="32">
        <f t="shared" si="25"/>
        <v>342.50299999999999</v>
      </c>
      <c r="CA12" s="32">
        <f t="shared" si="25"/>
        <v>0</v>
      </c>
      <c r="CB12" s="28">
        <v>89.858000000000004</v>
      </c>
      <c r="CC12" s="28"/>
      <c r="CD12" s="28">
        <v>85.381</v>
      </c>
      <c r="CE12" s="28"/>
      <c r="CF12" s="28">
        <v>99.795000000000002</v>
      </c>
      <c r="CG12" s="28"/>
      <c r="CH12" s="32">
        <f t="shared" si="26"/>
        <v>275.03399999999999</v>
      </c>
      <c r="CI12" s="32">
        <f t="shared" si="26"/>
        <v>0</v>
      </c>
      <c r="CJ12" s="14">
        <v>96.304000000000002</v>
      </c>
      <c r="CK12" s="14"/>
      <c r="CL12" s="14">
        <v>88.765000000000001</v>
      </c>
      <c r="CM12" s="14">
        <v>0.94499999999999995</v>
      </c>
      <c r="CN12" s="14">
        <v>91.897999999999996</v>
      </c>
      <c r="CO12" s="14"/>
      <c r="CP12" s="32">
        <f t="shared" si="27"/>
        <v>276.96699999999998</v>
      </c>
      <c r="CQ12" s="32">
        <f t="shared" si="27"/>
        <v>0.94499999999999995</v>
      </c>
      <c r="CR12" s="14">
        <v>107.279</v>
      </c>
      <c r="CS12" s="14"/>
      <c r="CT12" s="14">
        <v>108.166</v>
      </c>
      <c r="CU12" s="14"/>
      <c r="CV12" s="14">
        <v>117.526</v>
      </c>
      <c r="CW12" s="14"/>
      <c r="CX12" s="32">
        <f t="shared" si="28"/>
        <v>332.971</v>
      </c>
      <c r="CY12" s="32">
        <f t="shared" si="28"/>
        <v>0</v>
      </c>
      <c r="CZ12" s="48">
        <f t="shared" si="8"/>
        <v>1227.4749999999999</v>
      </c>
      <c r="DA12" s="48">
        <f t="shared" si="9"/>
        <v>0.94499999999999995</v>
      </c>
      <c r="DB12" s="24"/>
      <c r="DC12" s="24"/>
      <c r="DD12" s="24"/>
      <c r="DE12" s="24"/>
      <c r="DF12" s="24"/>
      <c r="DG12" s="24"/>
      <c r="DH12" s="42"/>
      <c r="DI12" s="43"/>
      <c r="DJ12" s="31"/>
      <c r="DK12" s="31"/>
      <c r="DL12" s="31"/>
      <c r="DM12" s="31"/>
      <c r="DN12" s="31"/>
      <c r="DO12" s="31"/>
      <c r="DP12" s="46"/>
      <c r="DQ12" s="47"/>
      <c r="DR12" s="31"/>
      <c r="DS12" s="31"/>
      <c r="DT12" s="31"/>
      <c r="DU12" s="31"/>
      <c r="DV12" s="31"/>
      <c r="DW12" s="31"/>
      <c r="DX12" s="46"/>
      <c r="DY12" s="47"/>
      <c r="DZ12" s="31"/>
      <c r="EA12" s="31"/>
      <c r="EB12" s="31"/>
      <c r="EC12" s="31"/>
      <c r="ED12" s="31"/>
      <c r="EE12" s="31"/>
      <c r="EF12" s="46"/>
      <c r="EG12" s="47"/>
      <c r="EH12" s="48">
        <f t="shared" si="10"/>
        <v>0</v>
      </c>
      <c r="EI12" s="48">
        <f t="shared" si="11"/>
        <v>0</v>
      </c>
      <c r="EJ12" s="28"/>
      <c r="EK12" s="28"/>
      <c r="EL12" s="28"/>
      <c r="EM12" s="28"/>
      <c r="EN12" s="28"/>
      <c r="EO12" s="28"/>
      <c r="EP12" s="32">
        <f t="shared" si="29"/>
        <v>0</v>
      </c>
      <c r="EQ12" s="32">
        <f t="shared" si="29"/>
        <v>0</v>
      </c>
      <c r="ER12" s="28"/>
      <c r="ES12" s="28"/>
      <c r="ET12" s="28"/>
      <c r="EU12" s="28"/>
      <c r="EV12" s="28"/>
      <c r="EW12" s="28"/>
      <c r="EX12" s="32">
        <f t="shared" si="30"/>
        <v>0</v>
      </c>
      <c r="EY12" s="32">
        <f t="shared" si="30"/>
        <v>0</v>
      </c>
      <c r="EZ12" s="28"/>
      <c r="FA12" s="28"/>
      <c r="FB12" s="28"/>
      <c r="FC12" s="28"/>
      <c r="FD12" s="28"/>
      <c r="FE12" s="28"/>
      <c r="FF12" s="32">
        <f t="shared" si="31"/>
        <v>0</v>
      </c>
      <c r="FG12" s="32">
        <f t="shared" si="31"/>
        <v>0</v>
      </c>
      <c r="FH12" s="28"/>
      <c r="FI12" s="28"/>
      <c r="FJ12" s="28"/>
      <c r="FK12" s="28"/>
      <c r="FL12" s="28"/>
      <c r="FM12" s="28"/>
      <c r="FN12" s="32">
        <f t="shared" si="12"/>
        <v>0</v>
      </c>
      <c r="FO12" s="32">
        <f t="shared" si="12"/>
        <v>0</v>
      </c>
      <c r="FP12" s="48">
        <f t="shared" si="13"/>
        <v>0</v>
      </c>
      <c r="FQ12" s="48">
        <f t="shared" si="14"/>
        <v>0</v>
      </c>
      <c r="FR12" s="28">
        <f t="shared" si="32"/>
        <v>37763.029573876447</v>
      </c>
      <c r="FS12" s="28">
        <f t="shared" si="33"/>
        <v>5.2320000000000002</v>
      </c>
      <c r="FT12" s="28">
        <f t="shared" si="34"/>
        <v>34231.299151756248</v>
      </c>
      <c r="FU12" s="28">
        <f t="shared" si="35"/>
        <v>4.681</v>
      </c>
      <c r="FV12" s="28">
        <f t="shared" si="36"/>
        <v>36347.048746993416</v>
      </c>
      <c r="FW12" s="28">
        <f t="shared" si="37"/>
        <v>2.536</v>
      </c>
      <c r="FX12" s="28">
        <f t="shared" si="38"/>
        <v>108341.3774726261</v>
      </c>
      <c r="FY12" s="28">
        <f t="shared" si="39"/>
        <v>12.449</v>
      </c>
      <c r="FZ12" s="28">
        <f t="shared" si="40"/>
        <v>34538.613869165092</v>
      </c>
      <c r="GA12" s="28">
        <f t="shared" si="41"/>
        <v>8.4939999999999998</v>
      </c>
      <c r="GB12" s="28">
        <f t="shared" si="42"/>
        <v>29871.615465170486</v>
      </c>
      <c r="GC12" s="28">
        <f t="shared" si="43"/>
        <v>3.4870000000000001</v>
      </c>
      <c r="GD12" s="28">
        <f t="shared" si="44"/>
        <v>28308.344982286031</v>
      </c>
      <c r="GE12" s="28">
        <f t="shared" si="45"/>
        <v>136.93899999999999</v>
      </c>
      <c r="GF12" s="28">
        <f t="shared" si="46"/>
        <v>92718.574316621598</v>
      </c>
      <c r="GG12" s="28">
        <f t="shared" si="47"/>
        <v>148.91999999999999</v>
      </c>
      <c r="GH12" s="28">
        <f t="shared" si="48"/>
        <v>26973.697829449902</v>
      </c>
      <c r="GI12" s="28">
        <f t="shared" si="49"/>
        <v>4.7709999999999999</v>
      </c>
      <c r="GJ12" s="28">
        <f t="shared" si="50"/>
        <v>33813.133467959822</v>
      </c>
      <c r="GK12" s="28">
        <f t="shared" si="51"/>
        <v>16.672000000000001</v>
      </c>
      <c r="GL12" s="28">
        <f t="shared" si="52"/>
        <v>34631.272421066242</v>
      </c>
      <c r="GM12" s="28">
        <f t="shared" si="53"/>
        <v>2.5379999999999998</v>
      </c>
      <c r="GN12" s="28">
        <f t="shared" si="54"/>
        <v>95418.103718475977</v>
      </c>
      <c r="GO12" s="28">
        <f t="shared" si="55"/>
        <v>23.981000000000002</v>
      </c>
      <c r="GP12" s="28">
        <f t="shared" si="56"/>
        <v>35445.413477139744</v>
      </c>
      <c r="GQ12" s="28">
        <f t="shared" si="57"/>
        <v>4.3869999999999996</v>
      </c>
      <c r="GR12" s="28">
        <f t="shared" si="58"/>
        <v>36331.726749955727</v>
      </c>
      <c r="GS12" s="28">
        <f t="shared" si="59"/>
        <v>20.335000000000001</v>
      </c>
      <c r="GT12" s="28">
        <f t="shared" si="60"/>
        <v>37920.170079800533</v>
      </c>
      <c r="GU12" s="28">
        <f t="shared" si="61"/>
        <v>52.2</v>
      </c>
      <c r="GV12" s="28">
        <f t="shared" si="62"/>
        <v>109697.31030689602</v>
      </c>
      <c r="GW12" s="28">
        <f t="shared" si="63"/>
        <v>76.921999999999997</v>
      </c>
      <c r="GX12" s="33">
        <f t="shared" si="17"/>
        <v>406175.3658146197</v>
      </c>
      <c r="GY12" s="33">
        <f t="shared" si="18"/>
        <v>262.27199999999999</v>
      </c>
      <c r="GZ12" s="102">
        <f t="shared" si="64"/>
        <v>406437.63781461969</v>
      </c>
    </row>
    <row r="13" spans="1:208" s="7" customFormat="1" x14ac:dyDescent="0.2">
      <c r="A13" s="10">
        <f t="shared" si="19"/>
        <v>5</v>
      </c>
      <c r="B13" s="16" t="s">
        <v>24</v>
      </c>
      <c r="C13" s="12" t="s">
        <v>20</v>
      </c>
      <c r="D13" s="14">
        <v>415.69659506302526</v>
      </c>
      <c r="E13" s="14"/>
      <c r="F13" s="14">
        <v>431.16370610898593</v>
      </c>
      <c r="G13" s="14"/>
      <c r="H13" s="14">
        <v>589.00448497758953</v>
      </c>
      <c r="I13" s="14"/>
      <c r="J13" s="13">
        <f t="shared" si="20"/>
        <v>1435.8647861496006</v>
      </c>
      <c r="K13" s="13">
        <f t="shared" si="20"/>
        <v>0</v>
      </c>
      <c r="L13" s="19">
        <v>529.0651629877193</v>
      </c>
      <c r="M13" s="19"/>
      <c r="N13" s="19">
        <v>464.30738093499224</v>
      </c>
      <c r="O13" s="19"/>
      <c r="P13" s="19">
        <v>542.36696385581899</v>
      </c>
      <c r="Q13" s="19"/>
      <c r="R13" s="13">
        <f t="shared" si="21"/>
        <v>1535.7395077785304</v>
      </c>
      <c r="S13" s="13">
        <f t="shared" si="22"/>
        <v>0</v>
      </c>
      <c r="T13" s="14">
        <v>537.38595872101587</v>
      </c>
      <c r="U13" s="14"/>
      <c r="V13" s="14">
        <v>533.45536247819837</v>
      </c>
      <c r="W13" s="14"/>
      <c r="X13" s="14">
        <v>562.54885283877047</v>
      </c>
      <c r="Y13" s="14"/>
      <c r="Z13" s="13">
        <f t="shared" si="65"/>
        <v>1633.3901740379847</v>
      </c>
      <c r="AA13" s="13">
        <f t="shared" si="66"/>
        <v>0</v>
      </c>
      <c r="AB13" s="14">
        <v>606.53057328776151</v>
      </c>
      <c r="AC13" s="14"/>
      <c r="AD13" s="14">
        <v>586.38396702244484</v>
      </c>
      <c r="AE13" s="14"/>
      <c r="AF13" s="14">
        <v>604.74386929320679</v>
      </c>
      <c r="AG13" s="14"/>
      <c r="AH13" s="13">
        <f t="shared" si="23"/>
        <v>1797.658409603413</v>
      </c>
      <c r="AI13" s="13">
        <f t="shared" si="24"/>
        <v>0</v>
      </c>
      <c r="AJ13" s="48">
        <f t="shared" si="0"/>
        <v>6402.6528775695288</v>
      </c>
      <c r="AK13" s="48">
        <f t="shared" si="1"/>
        <v>0</v>
      </c>
      <c r="AL13" s="14">
        <v>7476.849000000002</v>
      </c>
      <c r="AM13" s="14">
        <v>45.106999999989057</v>
      </c>
      <c r="AN13" s="14">
        <v>7437.4479999999967</v>
      </c>
      <c r="AO13" s="14">
        <v>2.739000000001397</v>
      </c>
      <c r="AP13" s="14">
        <v>7100.0009999999893</v>
      </c>
      <c r="AQ13" s="14">
        <v>1012.7030000000086</v>
      </c>
      <c r="AR13" s="13">
        <f t="shared" si="2"/>
        <v>22014.297999999988</v>
      </c>
      <c r="AS13" s="13">
        <f t="shared" si="2"/>
        <v>1060.5489999999991</v>
      </c>
      <c r="AT13" s="19">
        <v>6860.179999999993</v>
      </c>
      <c r="AU13" s="19">
        <v>42.453000000008615</v>
      </c>
      <c r="AV13" s="19">
        <v>7598.7249999999985</v>
      </c>
      <c r="AW13" s="19">
        <v>3.088000000003376</v>
      </c>
      <c r="AX13" s="19">
        <v>8553.8490000000002</v>
      </c>
      <c r="AY13" s="19">
        <v>24.886999999999944</v>
      </c>
      <c r="AZ13" s="13">
        <f t="shared" si="3"/>
        <v>23012.753999999994</v>
      </c>
      <c r="BA13" s="13">
        <f t="shared" si="3"/>
        <v>70.428000000011934</v>
      </c>
      <c r="BB13" s="24">
        <v>9555.7530000000006</v>
      </c>
      <c r="BC13" s="24">
        <v>83.421999999999997</v>
      </c>
      <c r="BD13" s="24">
        <v>10033.532999999999</v>
      </c>
      <c r="BE13" s="24">
        <v>54.115000000000009</v>
      </c>
      <c r="BF13" s="24">
        <v>8069.3969999999972</v>
      </c>
      <c r="BG13" s="24">
        <v>44.176000000006752</v>
      </c>
      <c r="BH13" s="13">
        <f t="shared" si="4"/>
        <v>27658.682999999997</v>
      </c>
      <c r="BI13" s="13">
        <f t="shared" si="4"/>
        <v>181.71300000000676</v>
      </c>
      <c r="BJ13" s="24">
        <v>7715.6619999999966</v>
      </c>
      <c r="BK13" s="24">
        <v>46.259999999994761</v>
      </c>
      <c r="BL13" s="24">
        <v>8934.7739999999976</v>
      </c>
      <c r="BM13" s="24">
        <v>167.36100000000442</v>
      </c>
      <c r="BN13" s="24">
        <v>10166.18</v>
      </c>
      <c r="BO13" s="24">
        <v>41.586000000002969</v>
      </c>
      <c r="BP13" s="13">
        <f t="shared" si="5"/>
        <v>26816.615999999995</v>
      </c>
      <c r="BQ13" s="13">
        <f>IF(BK13&lt;0,SUM(BM13,BO13),IF(BM13&lt;0,SUM(BK13,BO13),IF(BO13&lt;0,SUM(BK13,BM13),SUM(BK13,BM13,BO13))))</f>
        <v>255.20700000000215</v>
      </c>
      <c r="BR13" s="48">
        <f t="shared" si="6"/>
        <v>99502.350999999981</v>
      </c>
      <c r="BS13" s="48">
        <f t="shared" si="7"/>
        <v>1567.8970000000199</v>
      </c>
      <c r="BT13" s="28">
        <v>418.48</v>
      </c>
      <c r="BU13" s="28">
        <v>1.9259999999999999</v>
      </c>
      <c r="BV13" s="28">
        <v>406.92</v>
      </c>
      <c r="BW13" s="28">
        <v>0.26600000000000001</v>
      </c>
      <c r="BX13" s="28">
        <v>1462.203</v>
      </c>
      <c r="BY13" s="28">
        <v>1.252</v>
      </c>
      <c r="BZ13" s="32">
        <f t="shared" si="25"/>
        <v>2287.6030000000001</v>
      </c>
      <c r="CA13" s="32">
        <f t="shared" si="25"/>
        <v>3.444</v>
      </c>
      <c r="CB13" s="28">
        <v>1096.146</v>
      </c>
      <c r="CC13" s="28">
        <v>0.49</v>
      </c>
      <c r="CD13" s="28">
        <v>1159.046</v>
      </c>
      <c r="CE13" s="28">
        <v>0.40200000000000002</v>
      </c>
      <c r="CF13" s="28">
        <v>1128.8</v>
      </c>
      <c r="CG13" s="28">
        <v>0.185</v>
      </c>
      <c r="CH13" s="32">
        <f t="shared" si="26"/>
        <v>3383.9920000000002</v>
      </c>
      <c r="CI13" s="32">
        <f t="shared" si="26"/>
        <v>1.077</v>
      </c>
      <c r="CJ13" s="14">
        <v>1142.9639999999999</v>
      </c>
      <c r="CK13" s="14">
        <v>1.2929999999999999</v>
      </c>
      <c r="CL13" s="14">
        <v>1097.4739999999999</v>
      </c>
      <c r="CM13" s="14">
        <v>0.873</v>
      </c>
      <c r="CN13" s="14">
        <v>1226.9870000000001</v>
      </c>
      <c r="CO13" s="14">
        <v>0.46500000000000002</v>
      </c>
      <c r="CP13" s="32">
        <f t="shared" si="27"/>
        <v>3467.4250000000002</v>
      </c>
      <c r="CQ13" s="32">
        <f t="shared" si="27"/>
        <v>2.6309999999999998</v>
      </c>
      <c r="CR13" s="14">
        <v>1278.681</v>
      </c>
      <c r="CS13" s="14">
        <v>4.149</v>
      </c>
      <c r="CT13" s="14">
        <v>1259.998</v>
      </c>
      <c r="CU13" s="14">
        <v>1.17</v>
      </c>
      <c r="CV13" s="14">
        <v>1490.5219999999999</v>
      </c>
      <c r="CW13" s="14">
        <v>1.423</v>
      </c>
      <c r="CX13" s="32">
        <f t="shared" si="28"/>
        <v>4029.201</v>
      </c>
      <c r="CY13" s="32">
        <f t="shared" si="28"/>
        <v>6.742</v>
      </c>
      <c r="CZ13" s="48">
        <f t="shared" si="8"/>
        <v>13168.221000000001</v>
      </c>
      <c r="DA13" s="48">
        <f t="shared" si="9"/>
        <v>13.893999999999998</v>
      </c>
      <c r="DB13" s="24"/>
      <c r="DC13" s="24"/>
      <c r="DD13" s="24"/>
      <c r="DE13" s="24"/>
      <c r="DF13" s="24"/>
      <c r="DG13" s="24"/>
      <c r="DH13" s="42"/>
      <c r="DI13" s="43"/>
      <c r="DJ13" s="31"/>
      <c r="DK13" s="31"/>
      <c r="DL13" s="31"/>
      <c r="DM13" s="31"/>
      <c r="DN13" s="31"/>
      <c r="DO13" s="31"/>
      <c r="DP13" s="46"/>
      <c r="DQ13" s="47"/>
      <c r="DR13" s="31"/>
      <c r="DS13" s="31"/>
      <c r="DT13" s="31"/>
      <c r="DU13" s="31"/>
      <c r="DV13" s="31"/>
      <c r="DW13" s="31"/>
      <c r="DX13" s="46"/>
      <c r="DY13" s="47"/>
      <c r="DZ13" s="31"/>
      <c r="EA13" s="31"/>
      <c r="EB13" s="31"/>
      <c r="EC13" s="31"/>
      <c r="ED13" s="31"/>
      <c r="EE13" s="31"/>
      <c r="EF13" s="46"/>
      <c r="EG13" s="47"/>
      <c r="EH13" s="48">
        <f t="shared" si="10"/>
        <v>0</v>
      </c>
      <c r="EI13" s="48">
        <f t="shared" si="11"/>
        <v>0</v>
      </c>
      <c r="EJ13" s="28"/>
      <c r="EK13" s="28"/>
      <c r="EL13" s="28"/>
      <c r="EM13" s="28"/>
      <c r="EN13" s="28"/>
      <c r="EO13" s="28"/>
      <c r="EP13" s="32">
        <f t="shared" si="29"/>
        <v>0</v>
      </c>
      <c r="EQ13" s="32">
        <f t="shared" si="29"/>
        <v>0</v>
      </c>
      <c r="ER13" s="28"/>
      <c r="ES13" s="28"/>
      <c r="ET13" s="28"/>
      <c r="EU13" s="28"/>
      <c r="EV13" s="28"/>
      <c r="EW13" s="28"/>
      <c r="EX13" s="32">
        <f t="shared" si="30"/>
        <v>0</v>
      </c>
      <c r="EY13" s="32">
        <f t="shared" si="30"/>
        <v>0</v>
      </c>
      <c r="EZ13" s="28"/>
      <c r="FA13" s="28"/>
      <c r="FB13" s="28"/>
      <c r="FC13" s="28"/>
      <c r="FD13" s="28"/>
      <c r="FE13" s="28"/>
      <c r="FF13" s="32">
        <f t="shared" si="31"/>
        <v>0</v>
      </c>
      <c r="FG13" s="32">
        <f t="shared" si="31"/>
        <v>0</v>
      </c>
      <c r="FH13" s="28"/>
      <c r="FI13" s="28"/>
      <c r="FJ13" s="28"/>
      <c r="FK13" s="28"/>
      <c r="FL13" s="28"/>
      <c r="FM13" s="28"/>
      <c r="FN13" s="32">
        <f t="shared" si="12"/>
        <v>0</v>
      </c>
      <c r="FO13" s="32">
        <f t="shared" si="12"/>
        <v>0</v>
      </c>
      <c r="FP13" s="48">
        <f t="shared" si="13"/>
        <v>0</v>
      </c>
      <c r="FQ13" s="48">
        <f t="shared" si="14"/>
        <v>0</v>
      </c>
      <c r="FR13" s="28">
        <f t="shared" si="32"/>
        <v>8311.0255950630271</v>
      </c>
      <c r="FS13" s="28">
        <f t="shared" si="33"/>
        <v>47.032999999989059</v>
      </c>
      <c r="FT13" s="28">
        <f t="shared" si="34"/>
        <v>8275.5317061089827</v>
      </c>
      <c r="FU13" s="28">
        <f t="shared" si="35"/>
        <v>3.005000000001397</v>
      </c>
      <c r="FV13" s="28">
        <f t="shared" si="36"/>
        <v>9151.2084849775783</v>
      </c>
      <c r="FW13" s="28">
        <f t="shared" si="37"/>
        <v>1013.9550000000086</v>
      </c>
      <c r="FX13" s="28">
        <f t="shared" si="38"/>
        <v>25737.765786149586</v>
      </c>
      <c r="FY13" s="28">
        <f t="shared" si="39"/>
        <v>1063.992999999999</v>
      </c>
      <c r="FZ13" s="28">
        <f t="shared" si="40"/>
        <v>8485.391162987713</v>
      </c>
      <c r="GA13" s="28">
        <f t="shared" si="41"/>
        <v>42.943000000008617</v>
      </c>
      <c r="GB13" s="28">
        <f t="shared" si="42"/>
        <v>9222.0783809349905</v>
      </c>
      <c r="GC13" s="28">
        <f t="shared" si="43"/>
        <v>3.4900000000033762</v>
      </c>
      <c r="GD13" s="28">
        <f t="shared" si="44"/>
        <v>10225.015963855818</v>
      </c>
      <c r="GE13" s="28">
        <f t="shared" si="45"/>
        <v>25.071999999999942</v>
      </c>
      <c r="GF13" s="28">
        <f t="shared" si="46"/>
        <v>27932.485507778525</v>
      </c>
      <c r="GG13" s="28">
        <f t="shared" si="47"/>
        <v>71.505000000011933</v>
      </c>
      <c r="GH13" s="28">
        <f t="shared" si="48"/>
        <v>11236.102958721016</v>
      </c>
      <c r="GI13" s="28">
        <f t="shared" si="49"/>
        <v>84.715000000000003</v>
      </c>
      <c r="GJ13" s="28">
        <f t="shared" si="50"/>
        <v>11664.462362478198</v>
      </c>
      <c r="GK13" s="28">
        <f t="shared" si="51"/>
        <v>54.988000000000007</v>
      </c>
      <c r="GL13" s="28">
        <f t="shared" si="52"/>
        <v>9858.9328528387668</v>
      </c>
      <c r="GM13" s="28">
        <f t="shared" si="53"/>
        <v>44.641000000006755</v>
      </c>
      <c r="GN13" s="28">
        <f t="shared" si="54"/>
        <v>32759.498174037981</v>
      </c>
      <c r="GO13" s="28">
        <f t="shared" si="55"/>
        <v>184.34400000000676</v>
      </c>
      <c r="GP13" s="28">
        <f t="shared" si="56"/>
        <v>9600.8735732877594</v>
      </c>
      <c r="GQ13" s="28">
        <f t="shared" si="57"/>
        <v>50.408999999994762</v>
      </c>
      <c r="GR13" s="28">
        <f t="shared" si="58"/>
        <v>10781.155967022441</v>
      </c>
      <c r="GS13" s="28">
        <f t="shared" si="59"/>
        <v>168.53100000000441</v>
      </c>
      <c r="GT13" s="28">
        <f t="shared" si="60"/>
        <v>12261.445869293206</v>
      </c>
      <c r="GU13" s="28">
        <f t="shared" si="61"/>
        <v>43.00900000000297</v>
      </c>
      <c r="GV13" s="28">
        <f t="shared" si="62"/>
        <v>32643.475409603408</v>
      </c>
      <c r="GW13" s="28">
        <f t="shared" si="63"/>
        <v>261.94900000000217</v>
      </c>
      <c r="GX13" s="33">
        <f t="shared" si="17"/>
        <v>119073.2248775695</v>
      </c>
      <c r="GY13" s="33">
        <f t="shared" si="18"/>
        <v>1581.7910000000199</v>
      </c>
      <c r="GZ13" s="102">
        <f t="shared" si="64"/>
        <v>120655.01587756953</v>
      </c>
    </row>
    <row r="14" spans="1:208" s="7" customFormat="1" x14ac:dyDescent="0.2">
      <c r="A14" s="10">
        <f t="shared" si="19"/>
        <v>6</v>
      </c>
      <c r="B14" s="16" t="s">
        <v>25</v>
      </c>
      <c r="C14" s="12" t="s">
        <v>20</v>
      </c>
      <c r="D14" s="14"/>
      <c r="E14" s="14"/>
      <c r="F14" s="14"/>
      <c r="G14" s="14"/>
      <c r="H14" s="14"/>
      <c r="I14" s="14"/>
      <c r="J14" s="13">
        <f t="shared" si="20"/>
        <v>0</v>
      </c>
      <c r="K14" s="13">
        <f t="shared" si="20"/>
        <v>0</v>
      </c>
      <c r="L14" s="19"/>
      <c r="M14" s="19"/>
      <c r="N14" s="19"/>
      <c r="O14" s="19"/>
      <c r="P14" s="19"/>
      <c r="Q14" s="19"/>
      <c r="R14" s="13">
        <f t="shared" si="21"/>
        <v>0</v>
      </c>
      <c r="S14" s="13">
        <f t="shared" si="22"/>
        <v>0</v>
      </c>
      <c r="T14" s="14"/>
      <c r="U14" s="14"/>
      <c r="V14" s="14"/>
      <c r="W14" s="14"/>
      <c r="X14" s="14"/>
      <c r="Y14" s="14"/>
      <c r="Z14" s="13">
        <f t="shared" si="65"/>
        <v>0</v>
      </c>
      <c r="AA14" s="13">
        <f t="shared" si="66"/>
        <v>0</v>
      </c>
      <c r="AB14" s="14"/>
      <c r="AC14" s="14"/>
      <c r="AD14" s="14"/>
      <c r="AE14" s="14"/>
      <c r="AF14" s="14"/>
      <c r="AG14" s="14"/>
      <c r="AH14" s="13">
        <f t="shared" si="23"/>
        <v>0</v>
      </c>
      <c r="AI14" s="13">
        <f t="shared" si="24"/>
        <v>0</v>
      </c>
      <c r="AJ14" s="48">
        <f t="shared" si="0"/>
        <v>0</v>
      </c>
      <c r="AK14" s="48">
        <f t="shared" si="1"/>
        <v>0</v>
      </c>
      <c r="AL14" s="14">
        <v>20974.484</v>
      </c>
      <c r="AM14" s="14">
        <v>224.81399999999849</v>
      </c>
      <c r="AN14" s="14">
        <v>20349.758000000002</v>
      </c>
      <c r="AO14" s="14">
        <v>205.7489999999998</v>
      </c>
      <c r="AP14" s="14">
        <v>19524.437999999998</v>
      </c>
      <c r="AQ14" s="14">
        <v>244.45500000000175</v>
      </c>
      <c r="AR14" s="13">
        <f t="shared" si="2"/>
        <v>60848.679999999993</v>
      </c>
      <c r="AS14" s="13">
        <f t="shared" si="2"/>
        <v>675.01800000000003</v>
      </c>
      <c r="AT14" s="19">
        <v>17564.232</v>
      </c>
      <c r="AU14" s="19">
        <v>72.852999999999156</v>
      </c>
      <c r="AV14" s="19">
        <v>16684.407000000003</v>
      </c>
      <c r="AW14" s="19">
        <v>53.950999999997293</v>
      </c>
      <c r="AX14" s="19">
        <v>14889.717000000001</v>
      </c>
      <c r="AY14" s="19">
        <v>94.917999999999665</v>
      </c>
      <c r="AZ14" s="13">
        <f t="shared" si="3"/>
        <v>49138.356</v>
      </c>
      <c r="BA14" s="13">
        <f t="shared" si="3"/>
        <v>221.72199999999611</v>
      </c>
      <c r="BB14" s="24">
        <v>15225.652</v>
      </c>
      <c r="BC14" s="24">
        <v>59.758999999998196</v>
      </c>
      <c r="BD14" s="24">
        <v>15497.553</v>
      </c>
      <c r="BE14" s="24">
        <v>61.040000000000873</v>
      </c>
      <c r="BF14" s="24">
        <v>15814.09</v>
      </c>
      <c r="BG14" s="24">
        <v>542.84499999999753</v>
      </c>
      <c r="BH14" s="13">
        <f t="shared" si="4"/>
        <v>46537.294999999998</v>
      </c>
      <c r="BI14" s="13">
        <f t="shared" si="4"/>
        <v>663.64399999999659</v>
      </c>
      <c r="BJ14" s="24">
        <v>16197.522999999999</v>
      </c>
      <c r="BK14" s="24">
        <v>84.934000000001106</v>
      </c>
      <c r="BL14" s="24">
        <v>17672.172999999999</v>
      </c>
      <c r="BM14" s="24">
        <v>90.828999999999724</v>
      </c>
      <c r="BN14" s="24">
        <v>18247.537</v>
      </c>
      <c r="BO14" s="24">
        <v>93.360000000000582</v>
      </c>
      <c r="BP14" s="13">
        <f t="shared" si="5"/>
        <v>52117.232999999993</v>
      </c>
      <c r="BQ14" s="13">
        <f t="shared" si="5"/>
        <v>269.12300000000141</v>
      </c>
      <c r="BR14" s="48">
        <f t="shared" si="6"/>
        <v>208641.56400000001</v>
      </c>
      <c r="BS14" s="48">
        <f t="shared" si="7"/>
        <v>1829.5069999999942</v>
      </c>
      <c r="BT14" s="28">
        <v>2023.729</v>
      </c>
      <c r="BU14" s="28">
        <v>9.6389999999999993</v>
      </c>
      <c r="BV14" s="28">
        <v>1953.1220000000001</v>
      </c>
      <c r="BW14" s="28">
        <v>8.11</v>
      </c>
      <c r="BX14" s="28">
        <v>2016.3489999999999</v>
      </c>
      <c r="BY14" s="28">
        <v>7.6239999999999997</v>
      </c>
      <c r="BZ14" s="32">
        <f t="shared" si="25"/>
        <v>5993.2</v>
      </c>
      <c r="CA14" s="32">
        <f t="shared" si="25"/>
        <v>25.372999999999998</v>
      </c>
      <c r="CB14" s="28">
        <v>2943.1529999999998</v>
      </c>
      <c r="CC14" s="28">
        <v>101.76600000000001</v>
      </c>
      <c r="CD14" s="28">
        <v>2670.3029999999999</v>
      </c>
      <c r="CE14" s="28">
        <v>102.315</v>
      </c>
      <c r="CF14" s="28">
        <v>2733.6489999999999</v>
      </c>
      <c r="CG14" s="28">
        <v>102.873</v>
      </c>
      <c r="CH14" s="32">
        <f t="shared" si="26"/>
        <v>8347.1049999999996</v>
      </c>
      <c r="CI14" s="32">
        <f t="shared" si="26"/>
        <v>306.95400000000001</v>
      </c>
      <c r="CJ14" s="14">
        <v>2895</v>
      </c>
      <c r="CK14" s="14">
        <v>108.239</v>
      </c>
      <c r="CL14" s="14">
        <v>2948.143</v>
      </c>
      <c r="CM14" s="14">
        <v>107.517</v>
      </c>
      <c r="CN14" s="14">
        <v>2655.9920000000002</v>
      </c>
      <c r="CO14" s="14">
        <v>102.983</v>
      </c>
      <c r="CP14" s="32">
        <f t="shared" si="27"/>
        <v>8499.1350000000002</v>
      </c>
      <c r="CQ14" s="32">
        <f t="shared" si="27"/>
        <v>318.73900000000003</v>
      </c>
      <c r="CR14" s="14">
        <v>2819.5169999999998</v>
      </c>
      <c r="CS14" s="14">
        <v>104.93</v>
      </c>
      <c r="CT14" s="14">
        <v>2967.0189999999998</v>
      </c>
      <c r="CU14" s="14">
        <v>103.58499999999999</v>
      </c>
      <c r="CV14" s="14">
        <v>2875.2339999999999</v>
      </c>
      <c r="CW14" s="14">
        <v>107.04</v>
      </c>
      <c r="CX14" s="32">
        <f t="shared" si="28"/>
        <v>8661.77</v>
      </c>
      <c r="CY14" s="32">
        <f t="shared" si="28"/>
        <v>315.55500000000001</v>
      </c>
      <c r="CZ14" s="48">
        <f t="shared" si="8"/>
        <v>31501.210000000003</v>
      </c>
      <c r="DA14" s="48">
        <f t="shared" si="9"/>
        <v>966.62100000000009</v>
      </c>
      <c r="DB14" s="24"/>
      <c r="DC14" s="24"/>
      <c r="DD14" s="24"/>
      <c r="DE14" s="24"/>
      <c r="DF14" s="24"/>
      <c r="DG14" s="24"/>
      <c r="DH14" s="42"/>
      <c r="DI14" s="43"/>
      <c r="DJ14" s="31"/>
      <c r="DK14" s="31"/>
      <c r="DL14" s="31"/>
      <c r="DM14" s="31"/>
      <c r="DN14" s="31"/>
      <c r="DO14" s="31"/>
      <c r="DP14" s="46"/>
      <c r="DQ14" s="47"/>
      <c r="DR14" s="31"/>
      <c r="DS14" s="31"/>
      <c r="DT14" s="31"/>
      <c r="DU14" s="31"/>
      <c r="DV14" s="31"/>
      <c r="DW14" s="31"/>
      <c r="DX14" s="46"/>
      <c r="DY14" s="47"/>
      <c r="DZ14" s="31"/>
      <c r="EA14" s="31"/>
      <c r="EB14" s="31"/>
      <c r="EC14" s="31"/>
      <c r="ED14" s="31"/>
      <c r="EE14" s="31"/>
      <c r="EF14" s="46"/>
      <c r="EG14" s="47"/>
      <c r="EH14" s="48">
        <f t="shared" si="10"/>
        <v>0</v>
      </c>
      <c r="EI14" s="48">
        <f t="shared" si="11"/>
        <v>0</v>
      </c>
      <c r="EJ14" s="28"/>
      <c r="EK14" s="28"/>
      <c r="EL14" s="28"/>
      <c r="EM14" s="28"/>
      <c r="EN14" s="28"/>
      <c r="EO14" s="28"/>
      <c r="EP14" s="32">
        <f t="shared" si="29"/>
        <v>0</v>
      </c>
      <c r="EQ14" s="32">
        <f t="shared" si="29"/>
        <v>0</v>
      </c>
      <c r="ER14" s="28"/>
      <c r="ES14" s="28"/>
      <c r="ET14" s="28"/>
      <c r="EU14" s="28"/>
      <c r="EV14" s="28"/>
      <c r="EW14" s="28"/>
      <c r="EX14" s="32">
        <f t="shared" si="30"/>
        <v>0</v>
      </c>
      <c r="EY14" s="32">
        <f t="shared" si="30"/>
        <v>0</v>
      </c>
      <c r="EZ14" s="28"/>
      <c r="FA14" s="28"/>
      <c r="FB14" s="28"/>
      <c r="FC14" s="28"/>
      <c r="FD14" s="28"/>
      <c r="FE14" s="28"/>
      <c r="FF14" s="32">
        <f t="shared" si="31"/>
        <v>0</v>
      </c>
      <c r="FG14" s="32">
        <f t="shared" si="31"/>
        <v>0</v>
      </c>
      <c r="FH14" s="28"/>
      <c r="FI14" s="28"/>
      <c r="FJ14" s="28"/>
      <c r="FK14" s="28"/>
      <c r="FL14" s="28"/>
      <c r="FM14" s="28"/>
      <c r="FN14" s="32">
        <f t="shared" si="12"/>
        <v>0</v>
      </c>
      <c r="FO14" s="32">
        <f t="shared" si="12"/>
        <v>0</v>
      </c>
      <c r="FP14" s="48">
        <f t="shared" si="13"/>
        <v>0</v>
      </c>
      <c r="FQ14" s="48">
        <f t="shared" si="14"/>
        <v>0</v>
      </c>
      <c r="FR14" s="28">
        <f t="shared" si="32"/>
        <v>22998.213</v>
      </c>
      <c r="FS14" s="28">
        <f t="shared" si="33"/>
        <v>234.4529999999985</v>
      </c>
      <c r="FT14" s="28">
        <f t="shared" si="34"/>
        <v>22302.880000000001</v>
      </c>
      <c r="FU14" s="28">
        <f t="shared" si="35"/>
        <v>213.85899999999981</v>
      </c>
      <c r="FV14" s="28">
        <f t="shared" si="36"/>
        <v>21540.786999999997</v>
      </c>
      <c r="FW14" s="28">
        <f t="shared" si="37"/>
        <v>252.07900000000174</v>
      </c>
      <c r="FX14" s="28">
        <f t="shared" si="38"/>
        <v>66841.87999999999</v>
      </c>
      <c r="FY14" s="28">
        <f t="shared" si="39"/>
        <v>700.39100000000008</v>
      </c>
      <c r="FZ14" s="28">
        <f t="shared" si="40"/>
        <v>20507.384999999998</v>
      </c>
      <c r="GA14" s="28">
        <f t="shared" si="41"/>
        <v>174.61899999999918</v>
      </c>
      <c r="GB14" s="28">
        <f t="shared" si="42"/>
        <v>19354.710000000003</v>
      </c>
      <c r="GC14" s="28">
        <f t="shared" si="43"/>
        <v>156.26599999999729</v>
      </c>
      <c r="GD14" s="28">
        <f t="shared" si="44"/>
        <v>17623.366000000002</v>
      </c>
      <c r="GE14" s="28">
        <f t="shared" si="45"/>
        <v>197.79099999999966</v>
      </c>
      <c r="GF14" s="28">
        <f t="shared" si="46"/>
        <v>57485.460999999996</v>
      </c>
      <c r="GG14" s="28">
        <f t="shared" si="47"/>
        <v>528.67599999999607</v>
      </c>
      <c r="GH14" s="28">
        <f t="shared" si="48"/>
        <v>18120.652000000002</v>
      </c>
      <c r="GI14" s="28">
        <f t="shared" si="49"/>
        <v>167.9979999999982</v>
      </c>
      <c r="GJ14" s="28">
        <f t="shared" si="50"/>
        <v>18445.696</v>
      </c>
      <c r="GK14" s="28">
        <f t="shared" si="51"/>
        <v>168.55700000000087</v>
      </c>
      <c r="GL14" s="28">
        <f t="shared" si="52"/>
        <v>18470.082000000002</v>
      </c>
      <c r="GM14" s="28">
        <f t="shared" si="53"/>
        <v>645.82799999999747</v>
      </c>
      <c r="GN14" s="28">
        <f t="shared" si="54"/>
        <v>55036.43</v>
      </c>
      <c r="GO14" s="28">
        <f t="shared" si="55"/>
        <v>982.38299999999663</v>
      </c>
      <c r="GP14" s="28">
        <f t="shared" si="56"/>
        <v>19017.04</v>
      </c>
      <c r="GQ14" s="28">
        <f t="shared" si="57"/>
        <v>189.86400000000111</v>
      </c>
      <c r="GR14" s="28">
        <f t="shared" si="58"/>
        <v>20639.191999999999</v>
      </c>
      <c r="GS14" s="28">
        <f t="shared" si="59"/>
        <v>194.4139999999997</v>
      </c>
      <c r="GT14" s="28">
        <f t="shared" si="60"/>
        <v>21122.771000000001</v>
      </c>
      <c r="GU14" s="28">
        <f t="shared" si="61"/>
        <v>200.4000000000006</v>
      </c>
      <c r="GV14" s="28">
        <f t="shared" si="62"/>
        <v>60779.002999999997</v>
      </c>
      <c r="GW14" s="28">
        <f t="shared" si="63"/>
        <v>584.67800000000148</v>
      </c>
      <c r="GX14" s="33">
        <f t="shared" si="17"/>
        <v>240142.77399999998</v>
      </c>
      <c r="GY14" s="33">
        <f t="shared" si="18"/>
        <v>2796.1279999999942</v>
      </c>
      <c r="GZ14" s="102">
        <f t="shared" si="64"/>
        <v>242938.90199999997</v>
      </c>
    </row>
    <row r="15" spans="1:208" s="7" customFormat="1" x14ac:dyDescent="0.2">
      <c r="A15" s="10">
        <f t="shared" si="19"/>
        <v>7</v>
      </c>
      <c r="B15" s="16" t="s">
        <v>26</v>
      </c>
      <c r="C15" s="12" t="s">
        <v>20</v>
      </c>
      <c r="D15" s="14">
        <v>1367.4589578222242</v>
      </c>
      <c r="E15" s="14"/>
      <c r="F15" s="14">
        <v>1381.4911198733541</v>
      </c>
      <c r="G15" s="14"/>
      <c r="H15" s="14">
        <v>1401.4218951344478</v>
      </c>
      <c r="I15" s="14"/>
      <c r="J15" s="13">
        <f t="shared" si="20"/>
        <v>4150.3719728300257</v>
      </c>
      <c r="K15" s="13">
        <f t="shared" si="20"/>
        <v>0</v>
      </c>
      <c r="L15" s="19">
        <v>1368.4272131622761</v>
      </c>
      <c r="M15" s="19"/>
      <c r="N15" s="19">
        <v>1150.5272589774722</v>
      </c>
      <c r="O15" s="19"/>
      <c r="P15" s="19">
        <v>1249.9926508699027</v>
      </c>
      <c r="Q15" s="19"/>
      <c r="R15" s="13">
        <f t="shared" si="21"/>
        <v>3768.947123009651</v>
      </c>
      <c r="S15" s="13">
        <f t="shared" si="22"/>
        <v>0</v>
      </c>
      <c r="T15" s="14">
        <v>1313.7222675742021</v>
      </c>
      <c r="U15" s="14"/>
      <c r="V15" s="14">
        <v>1369.0267591541451</v>
      </c>
      <c r="W15" s="14"/>
      <c r="X15" s="14">
        <v>1343.2627398124275</v>
      </c>
      <c r="Y15" s="14"/>
      <c r="Z15" s="13">
        <f t="shared" si="65"/>
        <v>4026.0117665407752</v>
      </c>
      <c r="AA15" s="13">
        <f t="shared" si="66"/>
        <v>0</v>
      </c>
      <c r="AB15" s="14">
        <v>1412.1218163629628</v>
      </c>
      <c r="AC15" s="14"/>
      <c r="AD15" s="14">
        <v>1426.5942845637048</v>
      </c>
      <c r="AE15" s="14"/>
      <c r="AF15" s="14">
        <v>1656.0683828600809</v>
      </c>
      <c r="AG15" s="14"/>
      <c r="AH15" s="13">
        <f t="shared" si="23"/>
        <v>4494.7844837867488</v>
      </c>
      <c r="AI15" s="13">
        <f t="shared" si="24"/>
        <v>0</v>
      </c>
      <c r="AJ15" s="48">
        <f t="shared" si="0"/>
        <v>16440.1153461672</v>
      </c>
      <c r="AK15" s="48">
        <f t="shared" si="1"/>
        <v>0</v>
      </c>
      <c r="AL15" s="14">
        <v>222879.12</v>
      </c>
      <c r="AM15" s="14">
        <v>407.14699999999721</v>
      </c>
      <c r="AN15" s="14">
        <v>210448.53899999999</v>
      </c>
      <c r="AO15" s="14">
        <v>634.42399999999907</v>
      </c>
      <c r="AP15" s="14">
        <v>211715.91</v>
      </c>
      <c r="AQ15" s="14">
        <v>838.88900000001013</v>
      </c>
      <c r="AR15" s="13">
        <f t="shared" si="2"/>
        <v>645043.56900000002</v>
      </c>
      <c r="AS15" s="13">
        <f t="shared" si="2"/>
        <v>1880.4600000000064</v>
      </c>
      <c r="AT15" s="19">
        <v>167084.59100000001</v>
      </c>
      <c r="AU15" s="19">
        <v>570.84100000000035</v>
      </c>
      <c r="AV15" s="19">
        <v>142524.03999999998</v>
      </c>
      <c r="AW15" s="19">
        <v>505.75900000000547</v>
      </c>
      <c r="AX15" s="19">
        <v>179947.121767</v>
      </c>
      <c r="AY15" s="19">
        <v>424.66899999999805</v>
      </c>
      <c r="AZ15" s="13">
        <f t="shared" si="3"/>
        <v>489555.752767</v>
      </c>
      <c r="BA15" s="13">
        <f t="shared" si="3"/>
        <v>1501.2690000000039</v>
      </c>
      <c r="BB15" s="24">
        <v>148001.45799999998</v>
      </c>
      <c r="BC15" s="24">
        <v>954.20799999999872</v>
      </c>
      <c r="BD15" s="24">
        <v>148337.82200000001</v>
      </c>
      <c r="BE15" s="24">
        <v>552.38900000000285</v>
      </c>
      <c r="BF15" s="24">
        <v>166936.22100000002</v>
      </c>
      <c r="BG15" s="24">
        <v>699.65200000000186</v>
      </c>
      <c r="BH15" s="13">
        <f t="shared" si="4"/>
        <v>463275.50100000005</v>
      </c>
      <c r="BI15" s="13">
        <f t="shared" si="4"/>
        <v>2206.2490000000034</v>
      </c>
      <c r="BJ15" s="24">
        <v>193151.02999999997</v>
      </c>
      <c r="BK15" s="24">
        <v>694.72499999999127</v>
      </c>
      <c r="BL15" s="24">
        <v>207045.446</v>
      </c>
      <c r="BM15" s="24">
        <v>646.91999999999825</v>
      </c>
      <c r="BN15" s="24">
        <v>246472.65</v>
      </c>
      <c r="BO15" s="24">
        <v>714.7670000000071</v>
      </c>
      <c r="BP15" s="13">
        <f t="shared" si="5"/>
        <v>646669.12599999993</v>
      </c>
      <c r="BQ15" s="13">
        <f t="shared" si="5"/>
        <v>2056.4119999999966</v>
      </c>
      <c r="BR15" s="48">
        <f t="shared" si="6"/>
        <v>2244543.9487669999</v>
      </c>
      <c r="BS15" s="48">
        <f t="shared" si="7"/>
        <v>7644.3900000000103</v>
      </c>
      <c r="BT15" s="28">
        <v>41269.468000000001</v>
      </c>
      <c r="BU15" s="28">
        <v>247.05600000000001</v>
      </c>
      <c r="BV15" s="28">
        <v>40142.796999999999</v>
      </c>
      <c r="BW15" s="28">
        <v>109.19499999999999</v>
      </c>
      <c r="BX15" s="28">
        <v>41838.129999999997</v>
      </c>
      <c r="BY15" s="28">
        <v>18.818999999999999</v>
      </c>
      <c r="BZ15" s="32">
        <f t="shared" si="25"/>
        <v>123250.39499999999</v>
      </c>
      <c r="CA15" s="32">
        <f t="shared" si="25"/>
        <v>375.07</v>
      </c>
      <c r="CB15" s="28">
        <v>38171.847000000002</v>
      </c>
      <c r="CC15" s="28">
        <v>50.938000000000002</v>
      </c>
      <c r="CD15" s="28">
        <v>32170.317999999999</v>
      </c>
      <c r="CE15" s="28">
        <v>367.84300000000002</v>
      </c>
      <c r="CF15" s="28">
        <v>32241.595000000001</v>
      </c>
      <c r="CG15" s="28">
        <v>271.38600000000002</v>
      </c>
      <c r="CH15" s="32">
        <f t="shared" si="26"/>
        <v>102583.76000000001</v>
      </c>
      <c r="CI15" s="32">
        <f t="shared" si="26"/>
        <v>690.16700000000003</v>
      </c>
      <c r="CJ15" s="14">
        <v>33938.826000000001</v>
      </c>
      <c r="CK15" s="14">
        <v>11.907999999999999</v>
      </c>
      <c r="CL15" s="14">
        <v>33958.175999999999</v>
      </c>
      <c r="CM15" s="14">
        <v>25.831</v>
      </c>
      <c r="CN15" s="14">
        <v>34842.025999999998</v>
      </c>
      <c r="CO15" s="14">
        <v>189.44900000000001</v>
      </c>
      <c r="CP15" s="32">
        <f t="shared" si="27"/>
        <v>102739.02800000001</v>
      </c>
      <c r="CQ15" s="32">
        <f t="shared" si="27"/>
        <v>227.18800000000002</v>
      </c>
      <c r="CR15" s="14">
        <v>38910.164000000004</v>
      </c>
      <c r="CS15" s="14">
        <v>42.179000000000002</v>
      </c>
      <c r="CT15" s="14">
        <v>41005.523000000001</v>
      </c>
      <c r="CU15" s="14">
        <v>12.162000000000001</v>
      </c>
      <c r="CV15" s="14">
        <v>45441.921999999999</v>
      </c>
      <c r="CW15" s="14">
        <v>11.645</v>
      </c>
      <c r="CX15" s="32">
        <f t="shared" si="28"/>
        <v>125357.609</v>
      </c>
      <c r="CY15" s="32">
        <f t="shared" si="28"/>
        <v>65.986000000000004</v>
      </c>
      <c r="CZ15" s="48">
        <f t="shared" si="8"/>
        <v>453930.79200000002</v>
      </c>
      <c r="DA15" s="48">
        <f t="shared" si="9"/>
        <v>1358.4110000000003</v>
      </c>
      <c r="DB15" s="24">
        <v>25328.538</v>
      </c>
      <c r="DC15" s="24">
        <v>0</v>
      </c>
      <c r="DD15" s="24">
        <v>24298.148000000001</v>
      </c>
      <c r="DE15" s="24">
        <v>0</v>
      </c>
      <c r="DF15" s="24">
        <v>27268.838</v>
      </c>
      <c r="DG15" s="24">
        <v>0</v>
      </c>
      <c r="DH15" s="42">
        <f>DB15+DD15+DF15</f>
        <v>76895.524000000005</v>
      </c>
      <c r="DI15" s="43">
        <v>0</v>
      </c>
      <c r="DJ15" s="28">
        <v>24796.071</v>
      </c>
      <c r="DK15" s="28">
        <v>0</v>
      </c>
      <c r="DL15" s="28">
        <v>26081.585999999999</v>
      </c>
      <c r="DM15" s="28">
        <v>0</v>
      </c>
      <c r="DN15" s="28">
        <v>25785.425999999999</v>
      </c>
      <c r="DO15" s="28">
        <v>0</v>
      </c>
      <c r="DP15" s="42">
        <f>DJ15+DL15+DN15</f>
        <v>76663.082999999999</v>
      </c>
      <c r="DQ15" s="42">
        <f>DK15+DM15+DO15</f>
        <v>0</v>
      </c>
      <c r="DR15" s="24">
        <v>28166.918000000001</v>
      </c>
      <c r="DS15" s="24">
        <v>0</v>
      </c>
      <c r="DT15" s="24">
        <v>26975.217000000001</v>
      </c>
      <c r="DU15" s="24">
        <v>0</v>
      </c>
      <c r="DV15" s="24">
        <v>26348.913</v>
      </c>
      <c r="DW15" s="24">
        <v>0</v>
      </c>
      <c r="DX15" s="42">
        <f>DR15+DT15+DV15</f>
        <v>81491.04800000001</v>
      </c>
      <c r="DY15" s="42">
        <f>DS15+DU15+DW15</f>
        <v>0</v>
      </c>
      <c r="DZ15" s="24">
        <v>24897.758999999998</v>
      </c>
      <c r="EA15" s="24">
        <v>0</v>
      </c>
      <c r="EB15" s="24">
        <v>26811.603999999999</v>
      </c>
      <c r="EC15" s="24">
        <v>0</v>
      </c>
      <c r="ED15" s="24">
        <v>28052.482</v>
      </c>
      <c r="EE15" s="24">
        <v>0</v>
      </c>
      <c r="EF15" s="42">
        <f>DZ15+EB15+ED15</f>
        <v>79761.845000000001</v>
      </c>
      <c r="EG15" s="42">
        <f>EA15+EC15+EE15</f>
        <v>0</v>
      </c>
      <c r="EH15" s="48">
        <f t="shared" si="10"/>
        <v>314811.5</v>
      </c>
      <c r="EI15" s="48">
        <f t="shared" si="11"/>
        <v>0</v>
      </c>
      <c r="EJ15" s="28">
        <v>76.093999999999994</v>
      </c>
      <c r="EK15" s="28"/>
      <c r="EL15" s="28">
        <v>71.733000000000004</v>
      </c>
      <c r="EM15" s="28"/>
      <c r="EN15" s="28">
        <v>77.492999999999995</v>
      </c>
      <c r="EO15" s="28"/>
      <c r="EP15" s="32">
        <f t="shared" si="29"/>
        <v>225.32</v>
      </c>
      <c r="EQ15" s="32">
        <f t="shared" si="29"/>
        <v>0</v>
      </c>
      <c r="ER15" s="28">
        <v>66.801000000000002</v>
      </c>
      <c r="ES15" s="28"/>
      <c r="ET15" s="28">
        <v>68.775999999999996</v>
      </c>
      <c r="EU15" s="28"/>
      <c r="EV15" s="28">
        <v>84.534999999999997</v>
      </c>
      <c r="EW15" s="28"/>
      <c r="EX15" s="32">
        <f t="shared" si="30"/>
        <v>220.11199999999999</v>
      </c>
      <c r="EY15" s="32">
        <f t="shared" si="30"/>
        <v>0</v>
      </c>
      <c r="EZ15" s="28">
        <v>88.382999999999996</v>
      </c>
      <c r="FA15" s="28"/>
      <c r="FB15" s="28">
        <v>84.218999999999994</v>
      </c>
      <c r="FC15" s="28"/>
      <c r="FD15" s="28">
        <v>67.272999999999996</v>
      </c>
      <c r="FE15" s="28"/>
      <c r="FF15" s="32">
        <f t="shared" si="31"/>
        <v>239.87499999999997</v>
      </c>
      <c r="FG15" s="32">
        <f t="shared" si="31"/>
        <v>0</v>
      </c>
      <c r="FH15" s="28">
        <v>67.67</v>
      </c>
      <c r="FI15" s="28"/>
      <c r="FJ15" s="28">
        <v>72.819000000000003</v>
      </c>
      <c r="FK15" s="28"/>
      <c r="FL15" s="28">
        <v>76.733999999999995</v>
      </c>
      <c r="FM15" s="28"/>
      <c r="FN15" s="32">
        <f>FH15+FJ15+FL15</f>
        <v>217.22300000000001</v>
      </c>
      <c r="FO15" s="32">
        <f t="shared" si="12"/>
        <v>0</v>
      </c>
      <c r="FP15" s="48">
        <f t="shared" si="13"/>
        <v>902.53</v>
      </c>
      <c r="FQ15" s="48">
        <f t="shared" si="14"/>
        <v>0</v>
      </c>
      <c r="FR15" s="28">
        <f t="shared" si="32"/>
        <v>290920.67895782221</v>
      </c>
      <c r="FS15" s="28">
        <f t="shared" si="33"/>
        <v>654.20299999999725</v>
      </c>
      <c r="FT15" s="28">
        <f t="shared" si="34"/>
        <v>276342.70811987336</v>
      </c>
      <c r="FU15" s="28">
        <f t="shared" si="35"/>
        <v>743.61899999999901</v>
      </c>
      <c r="FV15" s="28">
        <f t="shared" si="36"/>
        <v>282301.79289513448</v>
      </c>
      <c r="FW15" s="28">
        <f t="shared" si="37"/>
        <v>857.70800000001009</v>
      </c>
      <c r="FX15" s="28">
        <f t="shared" si="38"/>
        <v>849565.17997283</v>
      </c>
      <c r="FY15" s="28">
        <f t="shared" si="39"/>
        <v>2255.5300000000066</v>
      </c>
      <c r="FZ15" s="28">
        <f t="shared" si="40"/>
        <v>231487.7372131623</v>
      </c>
      <c r="GA15" s="28">
        <f t="shared" si="41"/>
        <v>621.77900000000034</v>
      </c>
      <c r="GB15" s="28">
        <f t="shared" si="42"/>
        <v>201995.24725897747</v>
      </c>
      <c r="GC15" s="28">
        <f t="shared" si="43"/>
        <v>873.60200000000555</v>
      </c>
      <c r="GD15" s="28">
        <f t="shared" si="44"/>
        <v>239308.67041786993</v>
      </c>
      <c r="GE15" s="28">
        <f t="shared" si="45"/>
        <v>696.05499999999802</v>
      </c>
      <c r="GF15" s="28">
        <f t="shared" si="46"/>
        <v>672791.65489000955</v>
      </c>
      <c r="GG15" s="28">
        <f t="shared" si="47"/>
        <v>2191.4360000000038</v>
      </c>
      <c r="GH15" s="28">
        <f t="shared" si="48"/>
        <v>211509.30726757419</v>
      </c>
      <c r="GI15" s="28">
        <f t="shared" si="49"/>
        <v>966.11599999999873</v>
      </c>
      <c r="GJ15" s="28">
        <f t="shared" si="50"/>
        <v>210724.46075915417</v>
      </c>
      <c r="GK15" s="28">
        <f t="shared" si="51"/>
        <v>578.22000000000287</v>
      </c>
      <c r="GL15" s="28">
        <f t="shared" si="52"/>
        <v>229537.69573981245</v>
      </c>
      <c r="GM15" s="28">
        <f t="shared" si="53"/>
        <v>889.10100000000193</v>
      </c>
      <c r="GN15" s="28">
        <f t="shared" si="54"/>
        <v>651771.46376654087</v>
      </c>
      <c r="GO15" s="28">
        <f t="shared" si="55"/>
        <v>2433.4370000000035</v>
      </c>
      <c r="GP15" s="28">
        <f t="shared" si="56"/>
        <v>258438.74481636292</v>
      </c>
      <c r="GQ15" s="28">
        <f t="shared" si="57"/>
        <v>736.90399999999124</v>
      </c>
      <c r="GR15" s="28">
        <f t="shared" si="58"/>
        <v>276361.98628456373</v>
      </c>
      <c r="GS15" s="28">
        <f t="shared" si="59"/>
        <v>659.08199999999829</v>
      </c>
      <c r="GT15" s="28">
        <f t="shared" si="60"/>
        <v>321699.8563828601</v>
      </c>
      <c r="GU15" s="28">
        <f t="shared" si="61"/>
        <v>726.41200000000708</v>
      </c>
      <c r="GV15" s="28">
        <f t="shared" si="62"/>
        <v>856500.58748378674</v>
      </c>
      <c r="GW15" s="28">
        <f t="shared" si="63"/>
        <v>2122.3979999999965</v>
      </c>
      <c r="GX15" s="33">
        <f t="shared" si="17"/>
        <v>3030628.8861131668</v>
      </c>
      <c r="GY15" s="33">
        <f t="shared" si="18"/>
        <v>9002.8010000000104</v>
      </c>
      <c r="GZ15" s="102">
        <f>GX15+GY15</f>
        <v>3039631.6871131668</v>
      </c>
    </row>
    <row r="16" spans="1:208" s="7" customFormat="1" x14ac:dyDescent="0.2">
      <c r="A16" s="10">
        <f t="shared" si="19"/>
        <v>8</v>
      </c>
      <c r="B16" s="16" t="s">
        <v>27</v>
      </c>
      <c r="C16" s="12" t="s">
        <v>20</v>
      </c>
      <c r="D16" s="14"/>
      <c r="E16" s="14"/>
      <c r="F16" s="14"/>
      <c r="G16" s="14"/>
      <c r="H16" s="14"/>
      <c r="I16" s="14"/>
      <c r="J16" s="13">
        <f t="shared" si="20"/>
        <v>0</v>
      </c>
      <c r="K16" s="13">
        <f t="shared" si="20"/>
        <v>0</v>
      </c>
      <c r="L16" s="19"/>
      <c r="M16" s="19"/>
      <c r="N16" s="19"/>
      <c r="O16" s="19"/>
      <c r="P16" s="19"/>
      <c r="Q16" s="19"/>
      <c r="R16" s="13">
        <f t="shared" si="21"/>
        <v>0</v>
      </c>
      <c r="S16" s="13">
        <f t="shared" si="22"/>
        <v>0</v>
      </c>
      <c r="T16" s="14"/>
      <c r="U16" s="14"/>
      <c r="V16" s="14"/>
      <c r="W16" s="14"/>
      <c r="X16" s="14"/>
      <c r="Y16" s="14"/>
      <c r="Z16" s="13">
        <f t="shared" si="65"/>
        <v>0</v>
      </c>
      <c r="AA16" s="13">
        <f t="shared" si="66"/>
        <v>0</v>
      </c>
      <c r="AB16" s="14"/>
      <c r="AC16" s="14"/>
      <c r="AD16" s="14"/>
      <c r="AE16" s="14"/>
      <c r="AF16" s="14"/>
      <c r="AG16" s="14"/>
      <c r="AH16" s="13">
        <f t="shared" si="23"/>
        <v>0</v>
      </c>
      <c r="AI16" s="13">
        <f t="shared" si="24"/>
        <v>0</v>
      </c>
      <c r="AJ16" s="48">
        <f t="shared" si="0"/>
        <v>0</v>
      </c>
      <c r="AK16" s="48">
        <f t="shared" si="1"/>
        <v>0</v>
      </c>
      <c r="AL16" s="14">
        <v>7783.6120000000001</v>
      </c>
      <c r="AM16" s="14">
        <v>86.198999999999998</v>
      </c>
      <c r="AN16" s="14">
        <v>5472.1639999999998</v>
      </c>
      <c r="AO16" s="14">
        <v>30.09</v>
      </c>
      <c r="AP16" s="14">
        <v>6453.2780000000002</v>
      </c>
      <c r="AQ16" s="14">
        <v>38.634</v>
      </c>
      <c r="AR16" s="13">
        <f t="shared" si="2"/>
        <v>19709.054</v>
      </c>
      <c r="AS16" s="13">
        <f t="shared" si="2"/>
        <v>154.923</v>
      </c>
      <c r="AT16" s="19">
        <v>5051.5919999999996</v>
      </c>
      <c r="AU16" s="19">
        <v>102.721</v>
      </c>
      <c r="AV16" s="19">
        <v>3297.933</v>
      </c>
      <c r="AW16" s="19">
        <v>38.792999999999999</v>
      </c>
      <c r="AX16" s="19">
        <v>3721.4659999999999</v>
      </c>
      <c r="AY16" s="19">
        <v>40.991</v>
      </c>
      <c r="AZ16" s="13">
        <f t="shared" si="3"/>
        <v>12070.991</v>
      </c>
      <c r="BA16" s="13">
        <f t="shared" si="3"/>
        <v>182.505</v>
      </c>
      <c r="BB16" s="24">
        <v>3592.759</v>
      </c>
      <c r="BC16" s="24">
        <v>31.603999999999999</v>
      </c>
      <c r="BD16" s="24">
        <v>3692.085</v>
      </c>
      <c r="BE16" s="24">
        <v>35.316000000000003</v>
      </c>
      <c r="BF16" s="24">
        <v>4021.4650000000001</v>
      </c>
      <c r="BG16" s="24">
        <v>94.539000000000001</v>
      </c>
      <c r="BH16" s="13">
        <f t="shared" si="4"/>
        <v>11306.309000000001</v>
      </c>
      <c r="BI16" s="13">
        <f t="shared" si="4"/>
        <v>161.459</v>
      </c>
      <c r="BJ16" s="24">
        <v>4545.2650000000003</v>
      </c>
      <c r="BK16" s="24">
        <v>180.58</v>
      </c>
      <c r="BL16" s="24">
        <v>4537.7139999999999</v>
      </c>
      <c r="BM16" s="24">
        <v>34.442</v>
      </c>
      <c r="BN16" s="24">
        <v>4861.4319999999998</v>
      </c>
      <c r="BO16" s="24">
        <v>205.40199999999999</v>
      </c>
      <c r="BP16" s="13">
        <f t="shared" si="5"/>
        <v>13944.411</v>
      </c>
      <c r="BQ16" s="13">
        <f t="shared" si="5"/>
        <v>420.42399999999998</v>
      </c>
      <c r="BR16" s="48">
        <f t="shared" si="6"/>
        <v>57030.764999999999</v>
      </c>
      <c r="BS16" s="48">
        <f t="shared" si="7"/>
        <v>919.31099999999992</v>
      </c>
      <c r="BT16" s="28">
        <v>8238.3439999999991</v>
      </c>
      <c r="BU16" s="28">
        <v>2.9489999999999998</v>
      </c>
      <c r="BV16" s="28">
        <v>7338.3239999999996</v>
      </c>
      <c r="BW16" s="28">
        <v>0.29699999999999999</v>
      </c>
      <c r="BX16" s="28">
        <v>8081.4669999999996</v>
      </c>
      <c r="BY16" s="28">
        <v>1.9E-2</v>
      </c>
      <c r="BZ16" s="32">
        <f t="shared" si="25"/>
        <v>23658.134999999998</v>
      </c>
      <c r="CA16" s="32">
        <f t="shared" si="25"/>
        <v>3.2650000000000001</v>
      </c>
      <c r="CB16" s="28">
        <v>7324.2560000000003</v>
      </c>
      <c r="CC16" s="28">
        <v>3.375</v>
      </c>
      <c r="CD16" s="28">
        <v>7529.57</v>
      </c>
      <c r="CE16" s="28">
        <v>5.8999999999999997E-2</v>
      </c>
      <c r="CF16" s="28">
        <v>7277.4669999999996</v>
      </c>
      <c r="CG16" s="28">
        <v>0.58099999999999996</v>
      </c>
      <c r="CH16" s="32">
        <f t="shared" si="26"/>
        <v>22131.293000000001</v>
      </c>
      <c r="CI16" s="32">
        <f t="shared" si="26"/>
        <v>4.0150000000000006</v>
      </c>
      <c r="CJ16" s="14">
        <v>6987.9040000000005</v>
      </c>
      <c r="CK16" s="14">
        <v>0.32700000000000001</v>
      </c>
      <c r="CL16" s="14">
        <v>7190.4639999999999</v>
      </c>
      <c r="CM16" s="14"/>
      <c r="CN16" s="14">
        <v>7417.8760000000002</v>
      </c>
      <c r="CO16" s="14">
        <v>0.32100000000000001</v>
      </c>
      <c r="CP16" s="32">
        <f t="shared" si="27"/>
        <v>21596.243999999999</v>
      </c>
      <c r="CQ16" s="32">
        <f t="shared" si="27"/>
        <v>0.64800000000000002</v>
      </c>
      <c r="CR16" s="14">
        <v>7792.0079999999998</v>
      </c>
      <c r="CS16" s="14">
        <v>1.349</v>
      </c>
      <c r="CT16" s="14">
        <v>7743.8130000000001</v>
      </c>
      <c r="CU16" s="14">
        <v>0.64</v>
      </c>
      <c r="CV16" s="14">
        <v>8337.2129999999997</v>
      </c>
      <c r="CW16" s="14">
        <v>1.2999999999999999E-2</v>
      </c>
      <c r="CX16" s="32">
        <f t="shared" si="28"/>
        <v>23873.034</v>
      </c>
      <c r="CY16" s="32">
        <f t="shared" si="28"/>
        <v>2.0019999999999998</v>
      </c>
      <c r="CZ16" s="48">
        <f t="shared" si="8"/>
        <v>91258.705999999991</v>
      </c>
      <c r="DA16" s="48">
        <f t="shared" si="9"/>
        <v>9.93</v>
      </c>
      <c r="DB16" s="24"/>
      <c r="DC16" s="24"/>
      <c r="DD16" s="24"/>
      <c r="DE16" s="24"/>
      <c r="DF16" s="24"/>
      <c r="DG16" s="24"/>
      <c r="DH16" s="42"/>
      <c r="DI16" s="43"/>
      <c r="DJ16" s="31"/>
      <c r="DK16" s="31"/>
      <c r="DL16" s="31"/>
      <c r="DM16" s="31"/>
      <c r="DN16" s="31"/>
      <c r="DO16" s="31"/>
      <c r="DP16" s="46"/>
      <c r="DQ16" s="47"/>
      <c r="DR16" s="31"/>
      <c r="DS16" s="31"/>
      <c r="DT16" s="31"/>
      <c r="DU16" s="31"/>
      <c r="DV16" s="31"/>
      <c r="DW16" s="31"/>
      <c r="DX16" s="46"/>
      <c r="DY16" s="47"/>
      <c r="DZ16" s="31"/>
      <c r="EA16" s="31"/>
      <c r="EB16" s="31"/>
      <c r="EC16" s="31"/>
      <c r="ED16" s="31"/>
      <c r="EE16" s="31"/>
      <c r="EF16" s="46"/>
      <c r="EG16" s="47"/>
      <c r="EH16" s="48">
        <f t="shared" si="10"/>
        <v>0</v>
      </c>
      <c r="EI16" s="48">
        <f t="shared" si="11"/>
        <v>0</v>
      </c>
      <c r="EJ16" s="28"/>
      <c r="EK16" s="28"/>
      <c r="EL16" s="28"/>
      <c r="EM16" s="28"/>
      <c r="EN16" s="28"/>
      <c r="EO16" s="28"/>
      <c r="EP16" s="32">
        <f t="shared" si="29"/>
        <v>0</v>
      </c>
      <c r="EQ16" s="32">
        <f t="shared" si="29"/>
        <v>0</v>
      </c>
      <c r="ER16" s="28"/>
      <c r="ES16" s="28"/>
      <c r="ET16" s="28"/>
      <c r="EU16" s="28"/>
      <c r="EV16" s="28"/>
      <c r="EW16" s="28"/>
      <c r="EX16" s="32">
        <f t="shared" si="30"/>
        <v>0</v>
      </c>
      <c r="EY16" s="32">
        <f t="shared" si="30"/>
        <v>0</v>
      </c>
      <c r="EZ16" s="28"/>
      <c r="FA16" s="28"/>
      <c r="FB16" s="28"/>
      <c r="FC16" s="28"/>
      <c r="FD16" s="28"/>
      <c r="FE16" s="28"/>
      <c r="FF16" s="32">
        <f t="shared" si="31"/>
        <v>0</v>
      </c>
      <c r="FG16" s="32">
        <f t="shared" si="31"/>
        <v>0</v>
      </c>
      <c r="FH16" s="28"/>
      <c r="FI16" s="28"/>
      <c r="FJ16" s="28"/>
      <c r="FK16" s="28"/>
      <c r="FL16" s="28"/>
      <c r="FM16" s="28"/>
      <c r="FN16" s="32">
        <f t="shared" ref="FN16:FO38" si="67">FH16+FJ16+FL16</f>
        <v>0</v>
      </c>
      <c r="FO16" s="32">
        <f t="shared" si="12"/>
        <v>0</v>
      </c>
      <c r="FP16" s="48">
        <f t="shared" si="13"/>
        <v>0</v>
      </c>
      <c r="FQ16" s="48">
        <f t="shared" si="14"/>
        <v>0</v>
      </c>
      <c r="FR16" s="28">
        <f t="shared" si="32"/>
        <v>16021.955999999998</v>
      </c>
      <c r="FS16" s="28">
        <f t="shared" si="33"/>
        <v>89.147999999999996</v>
      </c>
      <c r="FT16" s="28">
        <f t="shared" si="34"/>
        <v>12810.487999999999</v>
      </c>
      <c r="FU16" s="28">
        <f t="shared" si="35"/>
        <v>30.387</v>
      </c>
      <c r="FV16" s="28">
        <f t="shared" si="36"/>
        <v>14534.744999999999</v>
      </c>
      <c r="FW16" s="28">
        <f t="shared" si="37"/>
        <v>38.652999999999999</v>
      </c>
      <c r="FX16" s="28">
        <f t="shared" si="38"/>
        <v>43367.188999999998</v>
      </c>
      <c r="FY16" s="28">
        <f t="shared" si="39"/>
        <v>158.18799999999999</v>
      </c>
      <c r="FZ16" s="28">
        <f t="shared" si="40"/>
        <v>12375.848</v>
      </c>
      <c r="GA16" s="28">
        <f t="shared" si="41"/>
        <v>106.096</v>
      </c>
      <c r="GB16" s="28">
        <f t="shared" si="42"/>
        <v>10827.503000000001</v>
      </c>
      <c r="GC16" s="28">
        <f t="shared" si="43"/>
        <v>38.851999999999997</v>
      </c>
      <c r="GD16" s="28">
        <f t="shared" si="44"/>
        <v>10998.932999999999</v>
      </c>
      <c r="GE16" s="28">
        <f t="shared" si="45"/>
        <v>41.572000000000003</v>
      </c>
      <c r="GF16" s="28">
        <f t="shared" si="46"/>
        <v>34202.284</v>
      </c>
      <c r="GG16" s="28">
        <f t="shared" si="47"/>
        <v>186.51999999999998</v>
      </c>
      <c r="GH16" s="28">
        <f t="shared" si="48"/>
        <v>10580.663</v>
      </c>
      <c r="GI16" s="28">
        <f t="shared" si="49"/>
        <v>31.931000000000001</v>
      </c>
      <c r="GJ16" s="28">
        <f t="shared" si="50"/>
        <v>10882.548999999999</v>
      </c>
      <c r="GK16" s="28">
        <f t="shared" si="51"/>
        <v>35.316000000000003</v>
      </c>
      <c r="GL16" s="28">
        <f t="shared" si="52"/>
        <v>11439.341</v>
      </c>
      <c r="GM16" s="28">
        <f t="shared" si="53"/>
        <v>94.86</v>
      </c>
      <c r="GN16" s="28">
        <f t="shared" si="54"/>
        <v>32902.553</v>
      </c>
      <c r="GO16" s="28">
        <f t="shared" si="55"/>
        <v>162.107</v>
      </c>
      <c r="GP16" s="28">
        <f t="shared" si="56"/>
        <v>12337.273000000001</v>
      </c>
      <c r="GQ16" s="28">
        <f t="shared" si="57"/>
        <v>181.929</v>
      </c>
      <c r="GR16" s="28">
        <f t="shared" si="58"/>
        <v>12281.527</v>
      </c>
      <c r="GS16" s="28">
        <f t="shared" si="59"/>
        <v>35.082000000000001</v>
      </c>
      <c r="GT16" s="28">
        <f t="shared" si="60"/>
        <v>13198.645</v>
      </c>
      <c r="GU16" s="28">
        <f t="shared" si="61"/>
        <v>205.41499999999999</v>
      </c>
      <c r="GV16" s="28">
        <f t="shared" si="62"/>
        <v>37817.445</v>
      </c>
      <c r="GW16" s="28">
        <f t="shared" si="63"/>
        <v>422.42599999999999</v>
      </c>
      <c r="GX16" s="33">
        <f t="shared" si="17"/>
        <v>148289.47099999999</v>
      </c>
      <c r="GY16" s="33">
        <f t="shared" si="18"/>
        <v>929.24099999999999</v>
      </c>
      <c r="GZ16" s="102">
        <f t="shared" si="64"/>
        <v>149218.712</v>
      </c>
    </row>
    <row r="17" spans="1:208" s="7" customFormat="1" x14ac:dyDescent="0.2">
      <c r="A17" s="10">
        <f t="shared" si="19"/>
        <v>9</v>
      </c>
      <c r="B17" s="16" t="s">
        <v>28</v>
      </c>
      <c r="C17" s="12" t="s">
        <v>20</v>
      </c>
      <c r="D17" s="14">
        <v>38.504713755815096</v>
      </c>
      <c r="E17" s="14"/>
      <c r="F17" s="14">
        <v>31.515271995705678</v>
      </c>
      <c r="G17" s="14"/>
      <c r="H17" s="14">
        <v>50.370316848767715</v>
      </c>
      <c r="I17" s="14"/>
      <c r="J17" s="13">
        <f t="shared" si="20"/>
        <v>120.39030260028849</v>
      </c>
      <c r="K17" s="13">
        <f t="shared" si="20"/>
        <v>0</v>
      </c>
      <c r="L17" s="19">
        <v>50.170172577394567</v>
      </c>
      <c r="M17" s="19"/>
      <c r="N17" s="19">
        <v>40.638375475862759</v>
      </c>
      <c r="O17" s="19"/>
      <c r="P17" s="19">
        <v>48.054844942179201</v>
      </c>
      <c r="Q17" s="19"/>
      <c r="R17" s="13">
        <f t="shared" si="21"/>
        <v>138.86339299543653</v>
      </c>
      <c r="S17" s="13">
        <f t="shared" si="22"/>
        <v>0</v>
      </c>
      <c r="T17" s="14">
        <v>29.712809308980347</v>
      </c>
      <c r="U17" s="14"/>
      <c r="V17" s="14">
        <v>42.53500257977327</v>
      </c>
      <c r="W17" s="14"/>
      <c r="X17" s="14">
        <v>42.386588651715648</v>
      </c>
      <c r="Y17" s="14"/>
      <c r="Z17" s="13">
        <f t="shared" si="65"/>
        <v>114.63440054046927</v>
      </c>
      <c r="AA17" s="13">
        <f t="shared" si="66"/>
        <v>0</v>
      </c>
      <c r="AB17" s="14">
        <v>46.157086510557662</v>
      </c>
      <c r="AC17" s="14"/>
      <c r="AD17" s="14">
        <v>45.76825728998918</v>
      </c>
      <c r="AE17" s="14"/>
      <c r="AF17" s="14">
        <v>48.759140957404796</v>
      </c>
      <c r="AG17" s="14"/>
      <c r="AH17" s="13">
        <f t="shared" si="23"/>
        <v>140.68448475795162</v>
      </c>
      <c r="AI17" s="13">
        <f t="shared" si="24"/>
        <v>0</v>
      </c>
      <c r="AJ17" s="48">
        <f t="shared" si="0"/>
        <v>514.57258089414597</v>
      </c>
      <c r="AK17" s="48">
        <f t="shared" si="1"/>
        <v>0</v>
      </c>
      <c r="AL17" s="14">
        <v>10708.154</v>
      </c>
      <c r="AM17" s="14">
        <v>23.125999999999976</v>
      </c>
      <c r="AN17" s="14">
        <v>10488.246999999999</v>
      </c>
      <c r="AO17" s="14">
        <v>51.164999999999992</v>
      </c>
      <c r="AP17" s="14">
        <v>10221.004000000001</v>
      </c>
      <c r="AQ17" s="14">
        <v>60.5</v>
      </c>
      <c r="AR17" s="13">
        <f t="shared" si="2"/>
        <v>31417.404999999999</v>
      </c>
      <c r="AS17" s="13">
        <f t="shared" si="2"/>
        <v>134.79099999999997</v>
      </c>
      <c r="AT17" s="19">
        <v>9549.3369999999995</v>
      </c>
      <c r="AU17" s="19">
        <v>96.834000000000003</v>
      </c>
      <c r="AV17" s="19">
        <v>8180.2529999999997</v>
      </c>
      <c r="AW17" s="19">
        <v>104.31400000000008</v>
      </c>
      <c r="AX17" s="19">
        <v>8034.0020000000004</v>
      </c>
      <c r="AY17" s="19">
        <v>111.12</v>
      </c>
      <c r="AZ17" s="13">
        <f t="shared" si="3"/>
        <v>25763.592000000001</v>
      </c>
      <c r="BA17" s="13">
        <f t="shared" si="3"/>
        <v>312.26800000000009</v>
      </c>
      <c r="BB17" s="24">
        <v>8132.6379999999999</v>
      </c>
      <c r="BC17" s="24">
        <v>78.453999999999994</v>
      </c>
      <c r="BD17" s="24">
        <v>10423.833999999999</v>
      </c>
      <c r="BE17" s="24">
        <v>105.20299999999997</v>
      </c>
      <c r="BF17" s="24">
        <v>9402.9889999999996</v>
      </c>
      <c r="BG17" s="24">
        <v>200.34899999999999</v>
      </c>
      <c r="BH17" s="13">
        <f t="shared" si="4"/>
        <v>27959.460999999996</v>
      </c>
      <c r="BI17" s="13">
        <f t="shared" si="4"/>
        <v>384.00599999999997</v>
      </c>
      <c r="BJ17" s="24">
        <v>9461.3289999999997</v>
      </c>
      <c r="BK17" s="24">
        <v>175.71199999999999</v>
      </c>
      <c r="BL17" s="24">
        <v>10001.734</v>
      </c>
      <c r="BM17" s="24">
        <v>155.46100000000001</v>
      </c>
      <c r="BN17" s="24">
        <v>10711.904</v>
      </c>
      <c r="BO17" s="24">
        <v>201.59899999999999</v>
      </c>
      <c r="BP17" s="13">
        <f t="shared" si="5"/>
        <v>30174.967000000004</v>
      </c>
      <c r="BQ17" s="13">
        <f t="shared" si="5"/>
        <v>532.77199999999993</v>
      </c>
      <c r="BR17" s="48">
        <f t="shared" si="6"/>
        <v>115315.425</v>
      </c>
      <c r="BS17" s="48">
        <f t="shared" si="7"/>
        <v>1363.837</v>
      </c>
      <c r="BT17" s="28">
        <v>2530.846</v>
      </c>
      <c r="BU17" s="28">
        <v>1.429</v>
      </c>
      <c r="BV17" s="28">
        <v>2537.5140000000001</v>
      </c>
      <c r="BW17" s="28">
        <v>2.8650000000000002</v>
      </c>
      <c r="BX17" s="28">
        <v>2618.9639999999999</v>
      </c>
      <c r="BY17" s="28">
        <v>2.4809999999999999</v>
      </c>
      <c r="BZ17" s="32">
        <f t="shared" si="25"/>
        <v>7687.3240000000005</v>
      </c>
      <c r="CA17" s="32">
        <f t="shared" si="25"/>
        <v>6.7750000000000004</v>
      </c>
      <c r="CB17" s="28">
        <v>2483.482</v>
      </c>
      <c r="CC17" s="28">
        <v>2.0750000000000002</v>
      </c>
      <c r="CD17" s="28">
        <v>2043.114</v>
      </c>
      <c r="CE17" s="28">
        <v>1.806</v>
      </c>
      <c r="CF17" s="28">
        <v>2069.0129999999999</v>
      </c>
      <c r="CG17" s="28">
        <v>1.488</v>
      </c>
      <c r="CH17" s="32">
        <f t="shared" si="26"/>
        <v>6595.6089999999995</v>
      </c>
      <c r="CI17" s="32">
        <f t="shared" si="26"/>
        <v>5.3689999999999998</v>
      </c>
      <c r="CJ17" s="14">
        <v>2044.1210000000001</v>
      </c>
      <c r="CK17" s="14">
        <v>0.79600000000000004</v>
      </c>
      <c r="CL17" s="14">
        <v>2042.7439999999999</v>
      </c>
      <c r="CM17" s="14">
        <v>6.7359999999999998</v>
      </c>
      <c r="CN17" s="14">
        <v>2086.0830000000001</v>
      </c>
      <c r="CO17" s="14">
        <v>1.35</v>
      </c>
      <c r="CP17" s="32">
        <f t="shared" si="27"/>
        <v>6172.9480000000003</v>
      </c>
      <c r="CQ17" s="32">
        <f t="shared" si="27"/>
        <v>8.8819999999999997</v>
      </c>
      <c r="CR17" s="14">
        <v>2078.7150000000001</v>
      </c>
      <c r="CS17" s="14">
        <v>3.5550000000000002</v>
      </c>
      <c r="CT17" s="14">
        <v>2197.1750000000002</v>
      </c>
      <c r="CU17" s="14">
        <v>1.6890000000000001</v>
      </c>
      <c r="CV17" s="14">
        <v>2504.2660000000001</v>
      </c>
      <c r="CW17" s="14">
        <v>11.829000000000001</v>
      </c>
      <c r="CX17" s="32">
        <f t="shared" si="28"/>
        <v>6780.1560000000009</v>
      </c>
      <c r="CY17" s="32">
        <f t="shared" si="28"/>
        <v>17.073</v>
      </c>
      <c r="CZ17" s="48">
        <f t="shared" si="8"/>
        <v>27236.037000000004</v>
      </c>
      <c r="DA17" s="48">
        <f t="shared" si="9"/>
        <v>38.099000000000004</v>
      </c>
      <c r="DB17" s="24"/>
      <c r="DC17" s="24"/>
      <c r="DD17" s="24"/>
      <c r="DE17" s="24"/>
      <c r="DF17" s="24"/>
      <c r="DG17" s="24"/>
      <c r="DH17" s="42"/>
      <c r="DI17" s="43"/>
      <c r="DJ17" s="31"/>
      <c r="DK17" s="31"/>
      <c r="DL17" s="31"/>
      <c r="DM17" s="31"/>
      <c r="DN17" s="31"/>
      <c r="DO17" s="31"/>
      <c r="DP17" s="46"/>
      <c r="DQ17" s="47"/>
      <c r="DR17" s="31"/>
      <c r="DS17" s="31"/>
      <c r="DT17" s="31"/>
      <c r="DU17" s="31"/>
      <c r="DV17" s="31"/>
      <c r="DW17" s="31"/>
      <c r="DX17" s="46"/>
      <c r="DY17" s="47"/>
      <c r="DZ17" s="31"/>
      <c r="EA17" s="31"/>
      <c r="EB17" s="31"/>
      <c r="EC17" s="31"/>
      <c r="ED17" s="31"/>
      <c r="EE17" s="31"/>
      <c r="EF17" s="46"/>
      <c r="EG17" s="47"/>
      <c r="EH17" s="48">
        <f t="shared" si="10"/>
        <v>0</v>
      </c>
      <c r="EI17" s="48">
        <f t="shared" si="11"/>
        <v>0</v>
      </c>
      <c r="EJ17" s="28"/>
      <c r="EK17" s="28"/>
      <c r="EL17" s="28"/>
      <c r="EM17" s="28"/>
      <c r="EN17" s="28"/>
      <c r="EO17" s="28"/>
      <c r="EP17" s="32">
        <f t="shared" si="29"/>
        <v>0</v>
      </c>
      <c r="EQ17" s="32">
        <f t="shared" si="29"/>
        <v>0</v>
      </c>
      <c r="ER17" s="28"/>
      <c r="ES17" s="28"/>
      <c r="ET17" s="28"/>
      <c r="EU17" s="28"/>
      <c r="EV17" s="28"/>
      <c r="EW17" s="28"/>
      <c r="EX17" s="32">
        <f t="shared" si="30"/>
        <v>0</v>
      </c>
      <c r="EY17" s="32">
        <f t="shared" si="30"/>
        <v>0</v>
      </c>
      <c r="EZ17" s="28"/>
      <c r="FA17" s="28"/>
      <c r="FB17" s="28"/>
      <c r="FC17" s="28"/>
      <c r="FD17" s="28"/>
      <c r="FE17" s="28"/>
      <c r="FF17" s="32">
        <f t="shared" si="31"/>
        <v>0</v>
      </c>
      <c r="FG17" s="32">
        <f t="shared" si="31"/>
        <v>0</v>
      </c>
      <c r="FH17" s="28"/>
      <c r="FI17" s="28"/>
      <c r="FJ17" s="28"/>
      <c r="FK17" s="28"/>
      <c r="FL17" s="28"/>
      <c r="FM17" s="28"/>
      <c r="FN17" s="32">
        <f t="shared" si="67"/>
        <v>0</v>
      </c>
      <c r="FO17" s="32">
        <f t="shared" si="12"/>
        <v>0</v>
      </c>
      <c r="FP17" s="48">
        <f t="shared" si="13"/>
        <v>0</v>
      </c>
      <c r="FQ17" s="48">
        <f t="shared" si="14"/>
        <v>0</v>
      </c>
      <c r="FR17" s="28">
        <f t="shared" si="32"/>
        <v>13277.504713755816</v>
      </c>
      <c r="FS17" s="28">
        <f t="shared" si="33"/>
        <v>24.554999999999975</v>
      </c>
      <c r="FT17" s="28">
        <f t="shared" si="34"/>
        <v>13057.276271995706</v>
      </c>
      <c r="FU17" s="28">
        <f t="shared" si="35"/>
        <v>54.029999999999994</v>
      </c>
      <c r="FV17" s="28">
        <f t="shared" si="36"/>
        <v>12890.338316848769</v>
      </c>
      <c r="FW17" s="28">
        <f t="shared" si="37"/>
        <v>62.981000000000002</v>
      </c>
      <c r="FX17" s="28">
        <f t="shared" si="38"/>
        <v>39225.119302600287</v>
      </c>
      <c r="FY17" s="28">
        <f t="shared" si="39"/>
        <v>141.56599999999997</v>
      </c>
      <c r="FZ17" s="28">
        <f t="shared" si="40"/>
        <v>12082.989172577394</v>
      </c>
      <c r="GA17" s="28">
        <f t="shared" si="41"/>
        <v>98.909000000000006</v>
      </c>
      <c r="GB17" s="28">
        <f t="shared" si="42"/>
        <v>10264.005375475863</v>
      </c>
      <c r="GC17" s="28">
        <f t="shared" si="43"/>
        <v>106.12000000000008</v>
      </c>
      <c r="GD17" s="28">
        <f t="shared" si="44"/>
        <v>10151.06984494218</v>
      </c>
      <c r="GE17" s="28">
        <f t="shared" si="45"/>
        <v>112.608</v>
      </c>
      <c r="GF17" s="28">
        <f t="shared" si="46"/>
        <v>32498.064392995439</v>
      </c>
      <c r="GG17" s="28">
        <f t="shared" si="47"/>
        <v>317.63700000000006</v>
      </c>
      <c r="GH17" s="28">
        <f t="shared" si="48"/>
        <v>10206.47180930898</v>
      </c>
      <c r="GI17" s="28">
        <f t="shared" si="49"/>
        <v>79.25</v>
      </c>
      <c r="GJ17" s="28">
        <f t="shared" si="50"/>
        <v>12509.113002579772</v>
      </c>
      <c r="GK17" s="28">
        <f t="shared" si="51"/>
        <v>111.93899999999998</v>
      </c>
      <c r="GL17" s="28">
        <f t="shared" si="52"/>
        <v>11531.458588651716</v>
      </c>
      <c r="GM17" s="28">
        <f t="shared" si="53"/>
        <v>201.69899999999998</v>
      </c>
      <c r="GN17" s="28">
        <f t="shared" si="54"/>
        <v>34247.043400540468</v>
      </c>
      <c r="GO17" s="28">
        <f t="shared" si="55"/>
        <v>392.88799999999998</v>
      </c>
      <c r="GP17" s="28">
        <f t="shared" si="56"/>
        <v>11586.201086510557</v>
      </c>
      <c r="GQ17" s="28">
        <f t="shared" si="57"/>
        <v>179.267</v>
      </c>
      <c r="GR17" s="28">
        <f t="shared" si="58"/>
        <v>12244.67725728999</v>
      </c>
      <c r="GS17" s="28">
        <f t="shared" si="59"/>
        <v>157.15</v>
      </c>
      <c r="GT17" s="28">
        <f t="shared" si="60"/>
        <v>13264.929140957405</v>
      </c>
      <c r="GU17" s="28">
        <f t="shared" si="61"/>
        <v>213.428</v>
      </c>
      <c r="GV17" s="28">
        <f t="shared" si="62"/>
        <v>37095.807484757956</v>
      </c>
      <c r="GW17" s="28">
        <f t="shared" si="63"/>
        <v>549.84499999999991</v>
      </c>
      <c r="GX17" s="33">
        <f t="shared" si="17"/>
        <v>143066.03458089416</v>
      </c>
      <c r="GY17" s="33">
        <f t="shared" si="18"/>
        <v>1401.9359999999999</v>
      </c>
      <c r="GZ17" s="102">
        <f t="shared" si="64"/>
        <v>144467.97058089415</v>
      </c>
    </row>
    <row r="18" spans="1:208" s="7" customFormat="1" x14ac:dyDescent="0.2">
      <c r="A18" s="10">
        <f t="shared" si="19"/>
        <v>10</v>
      </c>
      <c r="B18" s="16" t="s">
        <v>29</v>
      </c>
      <c r="C18" s="12" t="s">
        <v>20</v>
      </c>
      <c r="D18" s="14"/>
      <c r="E18" s="14"/>
      <c r="F18" s="14"/>
      <c r="G18" s="14"/>
      <c r="H18" s="14"/>
      <c r="I18" s="14"/>
      <c r="J18" s="13">
        <f t="shared" si="20"/>
        <v>0</v>
      </c>
      <c r="K18" s="13">
        <f t="shared" si="20"/>
        <v>0</v>
      </c>
      <c r="L18" s="19"/>
      <c r="M18" s="19"/>
      <c r="N18" s="19"/>
      <c r="O18" s="19"/>
      <c r="P18" s="19"/>
      <c r="Q18" s="19"/>
      <c r="R18" s="13">
        <f t="shared" si="21"/>
        <v>0</v>
      </c>
      <c r="S18" s="13">
        <f t="shared" si="22"/>
        <v>0</v>
      </c>
      <c r="T18" s="14"/>
      <c r="U18" s="14"/>
      <c r="V18" s="14"/>
      <c r="W18" s="14"/>
      <c r="X18" s="14"/>
      <c r="Y18" s="14"/>
      <c r="Z18" s="13">
        <f t="shared" si="65"/>
        <v>0</v>
      </c>
      <c r="AA18" s="13">
        <f t="shared" si="66"/>
        <v>0</v>
      </c>
      <c r="AB18" s="14"/>
      <c r="AC18" s="14"/>
      <c r="AD18" s="14"/>
      <c r="AE18" s="14"/>
      <c r="AF18" s="14"/>
      <c r="AG18" s="14"/>
      <c r="AH18" s="13">
        <f t="shared" si="23"/>
        <v>0</v>
      </c>
      <c r="AI18" s="13">
        <f t="shared" si="24"/>
        <v>0</v>
      </c>
      <c r="AJ18" s="48">
        <f t="shared" si="0"/>
        <v>0</v>
      </c>
      <c r="AK18" s="48">
        <f t="shared" si="1"/>
        <v>0</v>
      </c>
      <c r="AL18" s="14">
        <v>2856.192</v>
      </c>
      <c r="AM18" s="14">
        <v>0.32</v>
      </c>
      <c r="AN18" s="14">
        <v>2644.703</v>
      </c>
      <c r="AO18" s="14">
        <v>1.012</v>
      </c>
      <c r="AP18" s="14">
        <v>2577.549</v>
      </c>
      <c r="AQ18" s="14">
        <v>0.35</v>
      </c>
      <c r="AR18" s="13">
        <f t="shared" si="2"/>
        <v>8078.4440000000004</v>
      </c>
      <c r="AS18" s="13">
        <f t="shared" si="2"/>
        <v>1.6819999999999999</v>
      </c>
      <c r="AT18" s="19">
        <v>2397.1239999999998</v>
      </c>
      <c r="AU18" s="19">
        <v>0.29699999999999999</v>
      </c>
      <c r="AV18" s="19">
        <v>2364.4450000000002</v>
      </c>
      <c r="AW18" s="19">
        <v>0.29699999999999999</v>
      </c>
      <c r="AX18" s="19">
        <v>2283.2530000000002</v>
      </c>
      <c r="AY18" s="19">
        <v>0.35099999999999998</v>
      </c>
      <c r="AZ18" s="13">
        <f t="shared" si="3"/>
        <v>7044.8220000000001</v>
      </c>
      <c r="BA18" s="13">
        <f t="shared" si="3"/>
        <v>0.94499999999999995</v>
      </c>
      <c r="BB18" s="24">
        <v>2435.33</v>
      </c>
      <c r="BC18" s="24">
        <v>0.29699999999999999</v>
      </c>
      <c r="BD18" s="24">
        <v>2395.7779999999998</v>
      </c>
      <c r="BE18" s="24">
        <v>0.29699999999999999</v>
      </c>
      <c r="BF18" s="24">
        <v>2332.8919999999998</v>
      </c>
      <c r="BG18" s="24">
        <v>0.45500000000000002</v>
      </c>
      <c r="BH18" s="13">
        <f t="shared" si="4"/>
        <v>7164</v>
      </c>
      <c r="BI18" s="13">
        <f t="shared" si="4"/>
        <v>1.0489999999999999</v>
      </c>
      <c r="BJ18" s="24">
        <v>2177.6060000000002</v>
      </c>
      <c r="BK18" s="24">
        <v>0.29699999999999999</v>
      </c>
      <c r="BL18" s="24">
        <v>2274.6819999999998</v>
      </c>
      <c r="BM18" s="24">
        <v>1.573</v>
      </c>
      <c r="BN18" s="24">
        <v>2596.06</v>
      </c>
      <c r="BO18" s="24">
        <v>0.29699999999999999</v>
      </c>
      <c r="BP18" s="13">
        <f t="shared" si="5"/>
        <v>7048.348</v>
      </c>
      <c r="BQ18" s="13">
        <f t="shared" si="5"/>
        <v>2.1669999999999998</v>
      </c>
      <c r="BR18" s="48">
        <f t="shared" si="6"/>
        <v>29335.614000000001</v>
      </c>
      <c r="BS18" s="48">
        <f t="shared" si="7"/>
        <v>5.843</v>
      </c>
      <c r="BT18" s="28">
        <v>3.496</v>
      </c>
      <c r="BU18" s="28"/>
      <c r="BV18" s="28">
        <v>2.9260000000000002</v>
      </c>
      <c r="BW18" s="28"/>
      <c r="BX18" s="28">
        <v>1.92</v>
      </c>
      <c r="BY18" s="28"/>
      <c r="BZ18" s="32">
        <f t="shared" si="25"/>
        <v>8.3420000000000005</v>
      </c>
      <c r="CA18" s="32">
        <f t="shared" si="25"/>
        <v>0</v>
      </c>
      <c r="CB18" s="28">
        <v>3.3929999999999998</v>
      </c>
      <c r="CC18" s="28"/>
      <c r="CD18" s="28">
        <v>2.4369999999999998</v>
      </c>
      <c r="CE18" s="28"/>
      <c r="CF18" s="28">
        <v>1.7150000000000001</v>
      </c>
      <c r="CG18" s="28"/>
      <c r="CH18" s="32">
        <f t="shared" si="26"/>
        <v>7.5449999999999999</v>
      </c>
      <c r="CI18" s="32">
        <f t="shared" si="26"/>
        <v>0</v>
      </c>
      <c r="CJ18" s="14">
        <v>1.99</v>
      </c>
      <c r="CK18" s="14"/>
      <c r="CL18" s="14">
        <v>1.615</v>
      </c>
      <c r="CM18" s="14"/>
      <c r="CN18" s="14">
        <v>5.9960000000000004</v>
      </c>
      <c r="CO18" s="14"/>
      <c r="CP18" s="32">
        <f t="shared" si="27"/>
        <v>9.6010000000000009</v>
      </c>
      <c r="CQ18" s="32">
        <f t="shared" si="27"/>
        <v>0</v>
      </c>
      <c r="CR18" s="14">
        <v>2.4620000000000002</v>
      </c>
      <c r="CS18" s="14"/>
      <c r="CT18" s="14">
        <v>2.9590000000000001</v>
      </c>
      <c r="CU18" s="14"/>
      <c r="CV18" s="14">
        <v>5.7030000000000003</v>
      </c>
      <c r="CW18" s="14"/>
      <c r="CX18" s="32">
        <f t="shared" si="28"/>
        <v>11.124000000000001</v>
      </c>
      <c r="CY18" s="32">
        <f t="shared" si="28"/>
        <v>0</v>
      </c>
      <c r="CZ18" s="48">
        <f t="shared" si="8"/>
        <v>36.612000000000002</v>
      </c>
      <c r="DA18" s="48">
        <f t="shared" si="9"/>
        <v>0</v>
      </c>
      <c r="DB18" s="24"/>
      <c r="DC18" s="24"/>
      <c r="DD18" s="24"/>
      <c r="DE18" s="24"/>
      <c r="DF18" s="24"/>
      <c r="DG18" s="24"/>
      <c r="DH18" s="42"/>
      <c r="DI18" s="43"/>
      <c r="DJ18" s="31"/>
      <c r="DK18" s="31"/>
      <c r="DL18" s="31"/>
      <c r="DM18" s="31"/>
      <c r="DN18" s="31"/>
      <c r="DO18" s="31"/>
      <c r="DP18" s="46"/>
      <c r="DQ18" s="47"/>
      <c r="DR18" s="31"/>
      <c r="DS18" s="31"/>
      <c r="DT18" s="31"/>
      <c r="DU18" s="31"/>
      <c r="DV18" s="31"/>
      <c r="DW18" s="31"/>
      <c r="DX18" s="46"/>
      <c r="DY18" s="47"/>
      <c r="DZ18" s="31"/>
      <c r="EA18" s="31"/>
      <c r="EB18" s="31"/>
      <c r="EC18" s="31"/>
      <c r="ED18" s="31"/>
      <c r="EE18" s="31"/>
      <c r="EF18" s="46"/>
      <c r="EG18" s="47"/>
      <c r="EH18" s="48">
        <f t="shared" si="10"/>
        <v>0</v>
      </c>
      <c r="EI18" s="48">
        <f t="shared" si="11"/>
        <v>0</v>
      </c>
      <c r="EJ18" s="28"/>
      <c r="EK18" s="28"/>
      <c r="EL18" s="28"/>
      <c r="EM18" s="28"/>
      <c r="EN18" s="28"/>
      <c r="EO18" s="28"/>
      <c r="EP18" s="32">
        <f t="shared" si="29"/>
        <v>0</v>
      </c>
      <c r="EQ18" s="32">
        <f t="shared" si="29"/>
        <v>0</v>
      </c>
      <c r="ER18" s="28"/>
      <c r="ES18" s="28"/>
      <c r="ET18" s="28"/>
      <c r="EU18" s="28"/>
      <c r="EV18" s="28"/>
      <c r="EW18" s="28"/>
      <c r="EX18" s="32">
        <f t="shared" si="30"/>
        <v>0</v>
      </c>
      <c r="EY18" s="32">
        <f t="shared" si="30"/>
        <v>0</v>
      </c>
      <c r="EZ18" s="28"/>
      <c r="FA18" s="28"/>
      <c r="FB18" s="28"/>
      <c r="FC18" s="28"/>
      <c r="FD18" s="28"/>
      <c r="FE18" s="28"/>
      <c r="FF18" s="32">
        <f t="shared" si="31"/>
        <v>0</v>
      </c>
      <c r="FG18" s="32">
        <f t="shared" si="31"/>
        <v>0</v>
      </c>
      <c r="FH18" s="28"/>
      <c r="FI18" s="28"/>
      <c r="FJ18" s="28"/>
      <c r="FK18" s="28"/>
      <c r="FL18" s="28"/>
      <c r="FM18" s="28"/>
      <c r="FN18" s="32">
        <f t="shared" si="67"/>
        <v>0</v>
      </c>
      <c r="FO18" s="32">
        <f t="shared" si="12"/>
        <v>0</v>
      </c>
      <c r="FP18" s="48">
        <f t="shared" si="13"/>
        <v>0</v>
      </c>
      <c r="FQ18" s="48">
        <f t="shared" si="14"/>
        <v>0</v>
      </c>
      <c r="FR18" s="28">
        <f t="shared" si="32"/>
        <v>2859.6880000000001</v>
      </c>
      <c r="FS18" s="28">
        <f t="shared" si="33"/>
        <v>0.32</v>
      </c>
      <c r="FT18" s="28">
        <f t="shared" si="34"/>
        <v>2647.6289999999999</v>
      </c>
      <c r="FU18" s="28">
        <f t="shared" si="35"/>
        <v>1.012</v>
      </c>
      <c r="FV18" s="28">
        <f t="shared" si="36"/>
        <v>2579.4690000000001</v>
      </c>
      <c r="FW18" s="28">
        <f t="shared" si="37"/>
        <v>0.35</v>
      </c>
      <c r="FX18" s="28">
        <f t="shared" si="38"/>
        <v>8086.7860000000001</v>
      </c>
      <c r="FY18" s="28">
        <f t="shared" si="39"/>
        <v>1.6819999999999999</v>
      </c>
      <c r="FZ18" s="28">
        <f t="shared" si="40"/>
        <v>2400.5169999999998</v>
      </c>
      <c r="GA18" s="28">
        <f t="shared" si="41"/>
        <v>0.29699999999999999</v>
      </c>
      <c r="GB18" s="28">
        <f t="shared" si="42"/>
        <v>2366.8820000000001</v>
      </c>
      <c r="GC18" s="28">
        <f t="shared" si="43"/>
        <v>0.29699999999999999</v>
      </c>
      <c r="GD18" s="28">
        <f t="shared" si="44"/>
        <v>2284.9680000000003</v>
      </c>
      <c r="GE18" s="28">
        <f t="shared" si="45"/>
        <v>0.35099999999999998</v>
      </c>
      <c r="GF18" s="28">
        <f t="shared" si="46"/>
        <v>7052.3670000000002</v>
      </c>
      <c r="GG18" s="28">
        <f t="shared" si="47"/>
        <v>0.94499999999999995</v>
      </c>
      <c r="GH18" s="28">
        <f t="shared" si="48"/>
        <v>2437.3199999999997</v>
      </c>
      <c r="GI18" s="28">
        <f t="shared" si="49"/>
        <v>0.29699999999999999</v>
      </c>
      <c r="GJ18" s="28">
        <f t="shared" si="50"/>
        <v>2397.3929999999996</v>
      </c>
      <c r="GK18" s="28">
        <f t="shared" si="51"/>
        <v>0.29699999999999999</v>
      </c>
      <c r="GL18" s="28">
        <f t="shared" si="52"/>
        <v>2338.8879999999999</v>
      </c>
      <c r="GM18" s="28">
        <f t="shared" si="53"/>
        <v>0.45500000000000002</v>
      </c>
      <c r="GN18" s="28">
        <f t="shared" si="54"/>
        <v>7173.6009999999997</v>
      </c>
      <c r="GO18" s="28">
        <f t="shared" si="55"/>
        <v>1.0489999999999999</v>
      </c>
      <c r="GP18" s="28">
        <f t="shared" si="56"/>
        <v>2180.0680000000002</v>
      </c>
      <c r="GQ18" s="28">
        <f t="shared" si="57"/>
        <v>0.29699999999999999</v>
      </c>
      <c r="GR18" s="28">
        <f t="shared" si="58"/>
        <v>2277.6409999999996</v>
      </c>
      <c r="GS18" s="28">
        <f t="shared" si="59"/>
        <v>1.573</v>
      </c>
      <c r="GT18" s="28">
        <f t="shared" si="60"/>
        <v>2601.7629999999999</v>
      </c>
      <c r="GU18" s="28">
        <f t="shared" si="61"/>
        <v>0.29699999999999999</v>
      </c>
      <c r="GV18" s="28">
        <f t="shared" si="62"/>
        <v>7059.4719999999998</v>
      </c>
      <c r="GW18" s="28">
        <f t="shared" si="63"/>
        <v>2.1669999999999998</v>
      </c>
      <c r="GX18" s="33">
        <f t="shared" si="17"/>
        <v>29372.226000000002</v>
      </c>
      <c r="GY18" s="33">
        <f t="shared" si="18"/>
        <v>5.843</v>
      </c>
      <c r="GZ18" s="102">
        <f t="shared" si="64"/>
        <v>29378.069000000003</v>
      </c>
    </row>
    <row r="19" spans="1:208" s="7" customFormat="1" x14ac:dyDescent="0.2">
      <c r="A19" s="10">
        <f t="shared" si="19"/>
        <v>11</v>
      </c>
      <c r="B19" s="11" t="s">
        <v>30</v>
      </c>
      <c r="C19" s="12" t="s">
        <v>20</v>
      </c>
      <c r="D19" s="14"/>
      <c r="E19" s="14"/>
      <c r="F19" s="14"/>
      <c r="G19" s="14"/>
      <c r="H19" s="14"/>
      <c r="I19" s="14"/>
      <c r="J19" s="13">
        <f t="shared" si="20"/>
        <v>0</v>
      </c>
      <c r="K19" s="13">
        <f t="shared" si="20"/>
        <v>0</v>
      </c>
      <c r="L19" s="19"/>
      <c r="M19" s="19"/>
      <c r="N19" s="19"/>
      <c r="O19" s="19"/>
      <c r="P19" s="19"/>
      <c r="Q19" s="19"/>
      <c r="R19" s="13">
        <f t="shared" si="21"/>
        <v>0</v>
      </c>
      <c r="S19" s="13">
        <f t="shared" si="22"/>
        <v>0</v>
      </c>
      <c r="T19" s="14"/>
      <c r="U19" s="14"/>
      <c r="V19" s="14"/>
      <c r="W19" s="14"/>
      <c r="X19" s="14"/>
      <c r="Y19" s="14"/>
      <c r="Z19" s="13">
        <f t="shared" si="65"/>
        <v>0</v>
      </c>
      <c r="AA19" s="13">
        <f t="shared" si="66"/>
        <v>0</v>
      </c>
      <c r="AB19" s="14"/>
      <c r="AC19" s="14"/>
      <c r="AD19" s="14"/>
      <c r="AE19" s="14"/>
      <c r="AF19" s="14"/>
      <c r="AG19" s="14"/>
      <c r="AH19" s="13">
        <f t="shared" si="23"/>
        <v>0</v>
      </c>
      <c r="AI19" s="13">
        <f t="shared" si="24"/>
        <v>0</v>
      </c>
      <c r="AJ19" s="48">
        <f t="shared" si="0"/>
        <v>0</v>
      </c>
      <c r="AK19" s="48">
        <f t="shared" si="1"/>
        <v>0</v>
      </c>
      <c r="AL19" s="14">
        <v>761.43899999999996</v>
      </c>
      <c r="AM19" s="14">
        <v>0.04</v>
      </c>
      <c r="AN19" s="14">
        <v>829.62400000000002</v>
      </c>
      <c r="AO19" s="14">
        <v>8.6999999999999994E-2</v>
      </c>
      <c r="AP19" s="14">
        <v>759.56799999999998</v>
      </c>
      <c r="AQ19" s="14"/>
      <c r="AR19" s="13">
        <f t="shared" si="2"/>
        <v>2350.6310000000003</v>
      </c>
      <c r="AS19" s="13">
        <f t="shared" si="2"/>
        <v>0.127</v>
      </c>
      <c r="AT19" s="19">
        <v>590.25599999999997</v>
      </c>
      <c r="AU19" s="19"/>
      <c r="AV19" s="19">
        <v>464.65</v>
      </c>
      <c r="AW19" s="19"/>
      <c r="AX19" s="19">
        <v>449.75200000000001</v>
      </c>
      <c r="AY19" s="19"/>
      <c r="AZ19" s="13">
        <f t="shared" si="3"/>
        <v>1504.6579999999999</v>
      </c>
      <c r="BA19" s="13">
        <f t="shared" si="3"/>
        <v>0</v>
      </c>
      <c r="BB19" s="24">
        <v>451.45499999999998</v>
      </c>
      <c r="BC19" s="24">
        <v>6.0000000000000001E-3</v>
      </c>
      <c r="BD19" s="24">
        <v>429.24299999999999</v>
      </c>
      <c r="BE19" s="24">
        <v>8.3000000000000004E-2</v>
      </c>
      <c r="BF19" s="24">
        <v>521.18899999999996</v>
      </c>
      <c r="BG19" s="24"/>
      <c r="BH19" s="13">
        <f t="shared" si="4"/>
        <v>1401.8869999999999</v>
      </c>
      <c r="BI19" s="13">
        <f t="shared" si="4"/>
        <v>8.900000000000001E-2</v>
      </c>
      <c r="BJ19" s="24">
        <v>546.77599999999995</v>
      </c>
      <c r="BK19" s="24"/>
      <c r="BL19" s="24">
        <v>706.99199999999996</v>
      </c>
      <c r="BM19" s="24"/>
      <c r="BN19" s="24">
        <v>797.28700000000003</v>
      </c>
      <c r="BO19" s="24"/>
      <c r="BP19" s="13">
        <f t="shared" si="5"/>
        <v>2051.0550000000003</v>
      </c>
      <c r="BQ19" s="13">
        <f t="shared" si="5"/>
        <v>0</v>
      </c>
      <c r="BR19" s="48">
        <f t="shared" si="6"/>
        <v>7308.2310000000007</v>
      </c>
      <c r="BS19" s="48">
        <f t="shared" si="7"/>
        <v>0.21600000000000003</v>
      </c>
      <c r="BT19" s="28">
        <v>19.466999999999999</v>
      </c>
      <c r="BU19" s="28"/>
      <c r="BV19" s="28">
        <v>15.44</v>
      </c>
      <c r="BW19" s="28"/>
      <c r="BX19" s="28">
        <v>14.382</v>
      </c>
      <c r="BY19" s="28">
        <v>0.20399999999999999</v>
      </c>
      <c r="BZ19" s="32">
        <f t="shared" si="25"/>
        <v>49.288999999999994</v>
      </c>
      <c r="CA19" s="32">
        <f t="shared" si="25"/>
        <v>0.20399999999999999</v>
      </c>
      <c r="CB19" s="28">
        <v>12.162000000000001</v>
      </c>
      <c r="CC19" s="28"/>
      <c r="CD19" s="28">
        <v>16.382000000000001</v>
      </c>
      <c r="CE19" s="28"/>
      <c r="CF19" s="28">
        <v>15.379</v>
      </c>
      <c r="CG19" s="28"/>
      <c r="CH19" s="32">
        <f t="shared" si="26"/>
        <v>43.923000000000002</v>
      </c>
      <c r="CI19" s="32">
        <f t="shared" si="26"/>
        <v>0</v>
      </c>
      <c r="CJ19" s="14">
        <v>14.631</v>
      </c>
      <c r="CK19" s="14"/>
      <c r="CL19" s="14">
        <v>14.553000000000001</v>
      </c>
      <c r="CM19" s="14"/>
      <c r="CN19" s="14">
        <v>12.856</v>
      </c>
      <c r="CO19" s="14"/>
      <c r="CP19" s="32">
        <f t="shared" si="27"/>
        <v>42.04</v>
      </c>
      <c r="CQ19" s="32">
        <f t="shared" si="27"/>
        <v>0</v>
      </c>
      <c r="CR19" s="14">
        <v>16.027000000000001</v>
      </c>
      <c r="CS19" s="14">
        <v>0.33400000000000002</v>
      </c>
      <c r="CT19" s="14">
        <v>17.692</v>
      </c>
      <c r="CU19" s="14"/>
      <c r="CV19" s="14">
        <v>18.335000000000001</v>
      </c>
      <c r="CW19" s="14">
        <v>0.38300000000000001</v>
      </c>
      <c r="CX19" s="32">
        <f t="shared" si="28"/>
        <v>52.054000000000002</v>
      </c>
      <c r="CY19" s="32">
        <f t="shared" si="28"/>
        <v>0.71700000000000008</v>
      </c>
      <c r="CZ19" s="48">
        <f t="shared" si="8"/>
        <v>187.30599999999998</v>
      </c>
      <c r="DA19" s="48">
        <f t="shared" si="9"/>
        <v>0.92100000000000004</v>
      </c>
      <c r="DB19" s="24"/>
      <c r="DC19" s="24"/>
      <c r="DD19" s="24"/>
      <c r="DE19" s="24"/>
      <c r="DF19" s="24"/>
      <c r="DG19" s="24"/>
      <c r="DH19" s="42"/>
      <c r="DI19" s="43"/>
      <c r="DJ19" s="31"/>
      <c r="DK19" s="31"/>
      <c r="DL19" s="31"/>
      <c r="DM19" s="31"/>
      <c r="DN19" s="31"/>
      <c r="DO19" s="31"/>
      <c r="DP19" s="46"/>
      <c r="DQ19" s="47"/>
      <c r="DR19" s="31"/>
      <c r="DS19" s="31"/>
      <c r="DT19" s="31"/>
      <c r="DU19" s="31"/>
      <c r="DV19" s="31"/>
      <c r="DW19" s="31"/>
      <c r="DX19" s="46"/>
      <c r="DY19" s="47"/>
      <c r="DZ19" s="31"/>
      <c r="EA19" s="31"/>
      <c r="EB19" s="31"/>
      <c r="EC19" s="31"/>
      <c r="ED19" s="31"/>
      <c r="EE19" s="31"/>
      <c r="EF19" s="46"/>
      <c r="EG19" s="47"/>
      <c r="EH19" s="48">
        <f t="shared" si="10"/>
        <v>0</v>
      </c>
      <c r="EI19" s="48">
        <f t="shared" si="11"/>
        <v>0</v>
      </c>
      <c r="EJ19" s="28"/>
      <c r="EK19" s="28"/>
      <c r="EL19" s="28"/>
      <c r="EM19" s="28"/>
      <c r="EN19" s="28"/>
      <c r="EO19" s="28"/>
      <c r="EP19" s="32">
        <f t="shared" si="29"/>
        <v>0</v>
      </c>
      <c r="EQ19" s="32">
        <f t="shared" si="29"/>
        <v>0</v>
      </c>
      <c r="ER19" s="28"/>
      <c r="ES19" s="28"/>
      <c r="ET19" s="28"/>
      <c r="EU19" s="28"/>
      <c r="EV19" s="28"/>
      <c r="EW19" s="28"/>
      <c r="EX19" s="32">
        <f t="shared" si="30"/>
        <v>0</v>
      </c>
      <c r="EY19" s="32">
        <f t="shared" si="30"/>
        <v>0</v>
      </c>
      <c r="EZ19" s="28"/>
      <c r="FA19" s="28"/>
      <c r="FB19" s="28"/>
      <c r="FC19" s="28"/>
      <c r="FD19" s="28"/>
      <c r="FE19" s="28"/>
      <c r="FF19" s="32">
        <f t="shared" si="31"/>
        <v>0</v>
      </c>
      <c r="FG19" s="32">
        <f t="shared" si="31"/>
        <v>0</v>
      </c>
      <c r="FH19" s="28"/>
      <c r="FI19" s="28"/>
      <c r="FJ19" s="28"/>
      <c r="FK19" s="28"/>
      <c r="FL19" s="28"/>
      <c r="FM19" s="28"/>
      <c r="FN19" s="32">
        <f t="shared" si="67"/>
        <v>0</v>
      </c>
      <c r="FO19" s="32">
        <f t="shared" si="12"/>
        <v>0</v>
      </c>
      <c r="FP19" s="48">
        <f t="shared" si="13"/>
        <v>0</v>
      </c>
      <c r="FQ19" s="48">
        <f t="shared" si="14"/>
        <v>0</v>
      </c>
      <c r="FR19" s="28">
        <f t="shared" si="32"/>
        <v>780.90599999999995</v>
      </c>
      <c r="FS19" s="28">
        <f t="shared" si="33"/>
        <v>0.04</v>
      </c>
      <c r="FT19" s="28">
        <f t="shared" si="34"/>
        <v>845.06400000000008</v>
      </c>
      <c r="FU19" s="28">
        <f t="shared" si="35"/>
        <v>8.6999999999999994E-2</v>
      </c>
      <c r="FV19" s="28">
        <f t="shared" si="36"/>
        <v>773.94999999999993</v>
      </c>
      <c r="FW19" s="28">
        <f t="shared" si="37"/>
        <v>0.20399999999999999</v>
      </c>
      <c r="FX19" s="28">
        <f t="shared" si="38"/>
        <v>2399.9200000000005</v>
      </c>
      <c r="FY19" s="28">
        <f t="shared" si="39"/>
        <v>0.33099999999999996</v>
      </c>
      <c r="FZ19" s="28">
        <f t="shared" si="40"/>
        <v>602.41800000000001</v>
      </c>
      <c r="GA19" s="28">
        <f t="shared" si="41"/>
        <v>0</v>
      </c>
      <c r="GB19" s="28">
        <f t="shared" si="42"/>
        <v>481.03199999999998</v>
      </c>
      <c r="GC19" s="28">
        <f t="shared" si="43"/>
        <v>0</v>
      </c>
      <c r="GD19" s="28">
        <f t="shared" si="44"/>
        <v>465.13100000000003</v>
      </c>
      <c r="GE19" s="28">
        <f t="shared" si="45"/>
        <v>0</v>
      </c>
      <c r="GF19" s="28">
        <f t="shared" si="46"/>
        <v>1548.5809999999999</v>
      </c>
      <c r="GG19" s="28">
        <f t="shared" si="47"/>
        <v>0</v>
      </c>
      <c r="GH19" s="28">
        <f t="shared" si="48"/>
        <v>466.08600000000001</v>
      </c>
      <c r="GI19" s="28">
        <f t="shared" si="49"/>
        <v>6.0000000000000001E-3</v>
      </c>
      <c r="GJ19" s="28">
        <f t="shared" si="50"/>
        <v>443.79599999999999</v>
      </c>
      <c r="GK19" s="28">
        <f t="shared" si="51"/>
        <v>8.3000000000000004E-2</v>
      </c>
      <c r="GL19" s="28">
        <f t="shared" si="52"/>
        <v>534.04499999999996</v>
      </c>
      <c r="GM19" s="28">
        <f t="shared" si="53"/>
        <v>0</v>
      </c>
      <c r="GN19" s="28">
        <f t="shared" si="54"/>
        <v>1443.9269999999999</v>
      </c>
      <c r="GO19" s="28">
        <f t="shared" si="55"/>
        <v>8.900000000000001E-2</v>
      </c>
      <c r="GP19" s="28">
        <f t="shared" si="56"/>
        <v>562.803</v>
      </c>
      <c r="GQ19" s="28">
        <f t="shared" si="57"/>
        <v>0.33400000000000002</v>
      </c>
      <c r="GR19" s="28">
        <f t="shared" si="58"/>
        <v>724.68399999999997</v>
      </c>
      <c r="GS19" s="28">
        <f t="shared" si="59"/>
        <v>0</v>
      </c>
      <c r="GT19" s="28">
        <f t="shared" si="60"/>
        <v>815.62200000000007</v>
      </c>
      <c r="GU19" s="28">
        <f t="shared" si="61"/>
        <v>0.38300000000000001</v>
      </c>
      <c r="GV19" s="28">
        <f t="shared" si="62"/>
        <v>2103.1090000000004</v>
      </c>
      <c r="GW19" s="28">
        <f t="shared" si="63"/>
        <v>0.71700000000000008</v>
      </c>
      <c r="GX19" s="33">
        <f t="shared" si="17"/>
        <v>7495.5370000000003</v>
      </c>
      <c r="GY19" s="33">
        <f t="shared" si="18"/>
        <v>1.137</v>
      </c>
      <c r="GZ19" s="102">
        <f t="shared" si="64"/>
        <v>7496.674</v>
      </c>
    </row>
    <row r="20" spans="1:208" s="7" customFormat="1" x14ac:dyDescent="0.2">
      <c r="A20" s="10">
        <f t="shared" si="19"/>
        <v>12</v>
      </c>
      <c r="B20" s="11" t="s">
        <v>31</v>
      </c>
      <c r="C20" s="12" t="s">
        <v>20</v>
      </c>
      <c r="D20" s="14"/>
      <c r="E20" s="14"/>
      <c r="F20" s="14"/>
      <c r="G20" s="14"/>
      <c r="H20" s="14"/>
      <c r="I20" s="14"/>
      <c r="J20" s="13">
        <f t="shared" si="20"/>
        <v>0</v>
      </c>
      <c r="K20" s="13">
        <f t="shared" si="20"/>
        <v>0</v>
      </c>
      <c r="L20" s="19"/>
      <c r="M20" s="19"/>
      <c r="N20" s="19"/>
      <c r="O20" s="19"/>
      <c r="P20" s="19"/>
      <c r="Q20" s="19"/>
      <c r="R20" s="13">
        <f t="shared" si="21"/>
        <v>0</v>
      </c>
      <c r="S20" s="13">
        <f t="shared" si="22"/>
        <v>0</v>
      </c>
      <c r="T20" s="14"/>
      <c r="U20" s="14"/>
      <c r="V20" s="14"/>
      <c r="W20" s="14"/>
      <c r="X20" s="14"/>
      <c r="Y20" s="14"/>
      <c r="Z20" s="13">
        <f t="shared" si="65"/>
        <v>0</v>
      </c>
      <c r="AA20" s="13">
        <f t="shared" si="66"/>
        <v>0</v>
      </c>
      <c r="AB20" s="14"/>
      <c r="AC20" s="14"/>
      <c r="AD20" s="14"/>
      <c r="AE20" s="14"/>
      <c r="AF20" s="14"/>
      <c r="AG20" s="14"/>
      <c r="AH20" s="13">
        <f t="shared" si="23"/>
        <v>0</v>
      </c>
      <c r="AI20" s="13">
        <f t="shared" si="24"/>
        <v>0</v>
      </c>
      <c r="AJ20" s="48">
        <f t="shared" si="0"/>
        <v>0</v>
      </c>
      <c r="AK20" s="48">
        <f t="shared" si="1"/>
        <v>0</v>
      </c>
      <c r="AL20" s="14">
        <v>7860.3140000000003</v>
      </c>
      <c r="AM20" s="14">
        <v>1.9390000000000001</v>
      </c>
      <c r="AN20" s="14">
        <v>7547.7809999999999</v>
      </c>
      <c r="AO20" s="14">
        <v>1.9330000000000001</v>
      </c>
      <c r="AP20" s="14">
        <v>7475.317</v>
      </c>
      <c r="AQ20" s="14">
        <v>1.5780000000000001</v>
      </c>
      <c r="AR20" s="13">
        <f t="shared" si="2"/>
        <v>22883.412</v>
      </c>
      <c r="AS20" s="13">
        <f t="shared" si="2"/>
        <v>5.45</v>
      </c>
      <c r="AT20" s="19">
        <v>6671.6270000000004</v>
      </c>
      <c r="AU20" s="19">
        <v>2.3199999999999998</v>
      </c>
      <c r="AV20" s="19">
        <v>6068.3559999999998</v>
      </c>
      <c r="AW20" s="19">
        <v>1.27</v>
      </c>
      <c r="AX20" s="19">
        <v>3880.4</v>
      </c>
      <c r="AY20" s="19">
        <v>1.9219999999999999</v>
      </c>
      <c r="AZ20" s="13">
        <f t="shared" si="3"/>
        <v>16620.383000000002</v>
      </c>
      <c r="BA20" s="13">
        <f t="shared" si="3"/>
        <v>5.5119999999999996</v>
      </c>
      <c r="BB20" s="24">
        <v>3803.4079999999999</v>
      </c>
      <c r="BC20" s="24">
        <v>2.64</v>
      </c>
      <c r="BD20" s="24">
        <v>3876.1819999999998</v>
      </c>
      <c r="BE20" s="24">
        <v>1.5669999999999999</v>
      </c>
      <c r="BF20" s="24">
        <v>4045.9949999999999</v>
      </c>
      <c r="BG20" s="24">
        <v>1.5389999999999999</v>
      </c>
      <c r="BH20" s="13">
        <f t="shared" si="4"/>
        <v>11725.584999999999</v>
      </c>
      <c r="BI20" s="13">
        <f t="shared" si="4"/>
        <v>5.7459999999999996</v>
      </c>
      <c r="BJ20" s="24">
        <v>4290.7070000000003</v>
      </c>
      <c r="BK20" s="24">
        <v>1.21</v>
      </c>
      <c r="BL20" s="24">
        <v>4781.5110000000004</v>
      </c>
      <c r="BM20" s="24">
        <v>1.681</v>
      </c>
      <c r="BN20" s="24">
        <v>5210.6379999999999</v>
      </c>
      <c r="BO20" s="24">
        <v>1.085</v>
      </c>
      <c r="BP20" s="13">
        <f t="shared" si="5"/>
        <v>14282.856</v>
      </c>
      <c r="BQ20" s="13">
        <f t="shared" si="5"/>
        <v>3.976</v>
      </c>
      <c r="BR20" s="48">
        <f t="shared" si="6"/>
        <v>65512.235999999997</v>
      </c>
      <c r="BS20" s="48">
        <f t="shared" si="7"/>
        <v>20.683999999999997</v>
      </c>
      <c r="BT20" s="28">
        <v>113.369</v>
      </c>
      <c r="BU20" s="28">
        <v>0.873</v>
      </c>
      <c r="BV20" s="28">
        <v>107.029</v>
      </c>
      <c r="BW20" s="28">
        <v>2.9000000000000001E-2</v>
      </c>
      <c r="BX20" s="28">
        <v>116.012</v>
      </c>
      <c r="BY20" s="28">
        <v>1.4999999999999999E-2</v>
      </c>
      <c r="BZ20" s="32">
        <f t="shared" si="25"/>
        <v>336.40999999999997</v>
      </c>
      <c r="CA20" s="32">
        <f t="shared" si="25"/>
        <v>0.91700000000000004</v>
      </c>
      <c r="CB20" s="28">
        <v>95.509</v>
      </c>
      <c r="CC20" s="28">
        <v>1.0999999999999999E-2</v>
      </c>
      <c r="CD20" s="28">
        <v>80.643000000000001</v>
      </c>
      <c r="CE20" s="28">
        <v>1.4E-2</v>
      </c>
      <c r="CF20" s="28">
        <v>72.941999999999993</v>
      </c>
      <c r="CG20" s="28">
        <v>1.4E-2</v>
      </c>
      <c r="CH20" s="32">
        <f t="shared" si="26"/>
        <v>249.09399999999999</v>
      </c>
      <c r="CI20" s="32">
        <f t="shared" si="26"/>
        <v>3.9E-2</v>
      </c>
      <c r="CJ20" s="14">
        <v>74.974000000000004</v>
      </c>
      <c r="CK20" s="14">
        <v>1.2999999999999999E-2</v>
      </c>
      <c r="CL20" s="14">
        <v>90.686999999999998</v>
      </c>
      <c r="CM20" s="14"/>
      <c r="CN20" s="14">
        <v>79.447000000000003</v>
      </c>
      <c r="CO20" s="14"/>
      <c r="CP20" s="32">
        <f t="shared" si="27"/>
        <v>245.108</v>
      </c>
      <c r="CQ20" s="32">
        <f t="shared" si="27"/>
        <v>1.2999999999999999E-2</v>
      </c>
      <c r="CR20" s="14">
        <v>99.248999999999995</v>
      </c>
      <c r="CS20" s="14"/>
      <c r="CT20" s="14">
        <v>102.258</v>
      </c>
      <c r="CU20" s="14"/>
      <c r="CV20" s="14">
        <v>117.681</v>
      </c>
      <c r="CW20" s="14"/>
      <c r="CX20" s="32">
        <f t="shared" si="28"/>
        <v>319.18799999999999</v>
      </c>
      <c r="CY20" s="32">
        <f t="shared" si="28"/>
        <v>0</v>
      </c>
      <c r="CZ20" s="48">
        <f t="shared" si="8"/>
        <v>1149.7999999999997</v>
      </c>
      <c r="DA20" s="48">
        <f t="shared" si="9"/>
        <v>0.96900000000000008</v>
      </c>
      <c r="DB20" s="24"/>
      <c r="DC20" s="24"/>
      <c r="DD20" s="24"/>
      <c r="DE20" s="24"/>
      <c r="DF20" s="24"/>
      <c r="DG20" s="24"/>
      <c r="DH20" s="42"/>
      <c r="DI20" s="43"/>
      <c r="DJ20" s="31"/>
      <c r="DK20" s="31"/>
      <c r="DL20" s="31"/>
      <c r="DM20" s="31"/>
      <c r="DN20" s="31"/>
      <c r="DO20" s="31"/>
      <c r="DP20" s="46"/>
      <c r="DQ20" s="47"/>
      <c r="DR20" s="31"/>
      <c r="DS20" s="31"/>
      <c r="DT20" s="31"/>
      <c r="DU20" s="31"/>
      <c r="DV20" s="31"/>
      <c r="DW20" s="31"/>
      <c r="DX20" s="46"/>
      <c r="DY20" s="47"/>
      <c r="DZ20" s="31"/>
      <c r="EA20" s="31"/>
      <c r="EB20" s="31"/>
      <c r="EC20" s="31"/>
      <c r="ED20" s="31"/>
      <c r="EE20" s="31"/>
      <c r="EF20" s="46"/>
      <c r="EG20" s="47"/>
      <c r="EH20" s="48">
        <f t="shared" si="10"/>
        <v>0</v>
      </c>
      <c r="EI20" s="48">
        <f t="shared" si="11"/>
        <v>0</v>
      </c>
      <c r="EJ20" s="28">
        <v>1276.4469999999999</v>
      </c>
      <c r="EK20" s="28"/>
      <c r="EL20" s="28">
        <v>1106.5740000000001</v>
      </c>
      <c r="EM20" s="28"/>
      <c r="EN20" s="28">
        <v>1210.9870000000001</v>
      </c>
      <c r="EO20" s="28"/>
      <c r="EP20" s="32">
        <f t="shared" si="29"/>
        <v>3594.0079999999998</v>
      </c>
      <c r="EQ20" s="32">
        <f t="shared" si="29"/>
        <v>0</v>
      </c>
      <c r="ER20" s="28">
        <v>1057.7650000000001</v>
      </c>
      <c r="ES20" s="28"/>
      <c r="ET20" s="28">
        <v>1102.296</v>
      </c>
      <c r="EU20" s="28"/>
      <c r="EV20" s="28">
        <v>1080.9000000000001</v>
      </c>
      <c r="EW20" s="28"/>
      <c r="EX20" s="32">
        <f t="shared" si="30"/>
        <v>3240.9610000000002</v>
      </c>
      <c r="EY20" s="32">
        <f t="shared" si="30"/>
        <v>0</v>
      </c>
      <c r="EZ20" s="28">
        <v>1022.534</v>
      </c>
      <c r="FA20" s="28"/>
      <c r="FB20" s="28">
        <v>1093.6500000000001</v>
      </c>
      <c r="FC20" s="28"/>
      <c r="FD20" s="28">
        <v>1088.346</v>
      </c>
      <c r="FE20" s="28"/>
      <c r="FF20" s="32">
        <f t="shared" si="31"/>
        <v>3204.53</v>
      </c>
      <c r="FG20" s="32">
        <f t="shared" si="31"/>
        <v>0</v>
      </c>
      <c r="FH20" s="28">
        <v>1173.9280000000001</v>
      </c>
      <c r="FI20" s="28"/>
      <c r="FJ20" s="28">
        <v>1147.8789999999999</v>
      </c>
      <c r="FK20" s="28"/>
      <c r="FL20" s="28">
        <v>1222.3130000000001</v>
      </c>
      <c r="FM20" s="28"/>
      <c r="FN20" s="32">
        <f t="shared" si="67"/>
        <v>3544.12</v>
      </c>
      <c r="FO20" s="32">
        <f t="shared" si="12"/>
        <v>0</v>
      </c>
      <c r="FP20" s="48">
        <f t="shared" si="13"/>
        <v>13583.618999999999</v>
      </c>
      <c r="FQ20" s="48">
        <f t="shared" si="14"/>
        <v>0</v>
      </c>
      <c r="FR20" s="28">
        <f t="shared" si="32"/>
        <v>9250.1299999999992</v>
      </c>
      <c r="FS20" s="28">
        <f t="shared" si="33"/>
        <v>2.8120000000000003</v>
      </c>
      <c r="FT20" s="28">
        <f t="shared" si="34"/>
        <v>8761.384</v>
      </c>
      <c r="FU20" s="28">
        <f t="shared" si="35"/>
        <v>1.962</v>
      </c>
      <c r="FV20" s="28">
        <f t="shared" si="36"/>
        <v>8802.3159999999989</v>
      </c>
      <c r="FW20" s="28">
        <f t="shared" si="37"/>
        <v>1.593</v>
      </c>
      <c r="FX20" s="28">
        <f t="shared" si="38"/>
        <v>26813.83</v>
      </c>
      <c r="FY20" s="28">
        <f t="shared" si="39"/>
        <v>6.367</v>
      </c>
      <c r="FZ20" s="28">
        <f t="shared" si="40"/>
        <v>7824.9010000000007</v>
      </c>
      <c r="GA20" s="28">
        <f t="shared" si="41"/>
        <v>2.331</v>
      </c>
      <c r="GB20" s="28">
        <f t="shared" si="42"/>
        <v>7251.2950000000001</v>
      </c>
      <c r="GC20" s="28">
        <f t="shared" si="43"/>
        <v>1.284</v>
      </c>
      <c r="GD20" s="28">
        <f t="shared" si="44"/>
        <v>5034.2420000000002</v>
      </c>
      <c r="GE20" s="28">
        <f t="shared" si="45"/>
        <v>1.9359999999999999</v>
      </c>
      <c r="GF20" s="28">
        <f t="shared" si="46"/>
        <v>20110.438000000002</v>
      </c>
      <c r="GG20" s="28">
        <f t="shared" si="47"/>
        <v>5.5509999999999993</v>
      </c>
      <c r="GH20" s="28">
        <f t="shared" si="48"/>
        <v>4900.9160000000002</v>
      </c>
      <c r="GI20" s="28">
        <f t="shared" si="49"/>
        <v>2.653</v>
      </c>
      <c r="GJ20" s="28">
        <f t="shared" si="50"/>
        <v>5060.5190000000002</v>
      </c>
      <c r="GK20" s="28">
        <f t="shared" si="51"/>
        <v>1.5669999999999999</v>
      </c>
      <c r="GL20" s="28">
        <f t="shared" si="52"/>
        <v>5213.7880000000005</v>
      </c>
      <c r="GM20" s="28">
        <f t="shared" si="53"/>
        <v>1.5389999999999999</v>
      </c>
      <c r="GN20" s="28">
        <f t="shared" si="54"/>
        <v>15175.223</v>
      </c>
      <c r="GO20" s="28">
        <f t="shared" si="55"/>
        <v>5.7589999999999995</v>
      </c>
      <c r="GP20" s="28">
        <f t="shared" si="56"/>
        <v>5563.884</v>
      </c>
      <c r="GQ20" s="28">
        <f t="shared" si="57"/>
        <v>1.21</v>
      </c>
      <c r="GR20" s="28">
        <f t="shared" si="58"/>
        <v>6031.6480000000001</v>
      </c>
      <c r="GS20" s="28">
        <f t="shared" si="59"/>
        <v>1.681</v>
      </c>
      <c r="GT20" s="28">
        <f t="shared" si="60"/>
        <v>6550.6319999999996</v>
      </c>
      <c r="GU20" s="28">
        <f t="shared" si="61"/>
        <v>1.085</v>
      </c>
      <c r="GV20" s="28">
        <f t="shared" si="62"/>
        <v>18146.164000000001</v>
      </c>
      <c r="GW20" s="28">
        <f t="shared" si="63"/>
        <v>3.976</v>
      </c>
      <c r="GX20" s="33">
        <f t="shared" si="17"/>
        <v>80245.654999999999</v>
      </c>
      <c r="GY20" s="33">
        <f t="shared" si="18"/>
        <v>21.652999999999999</v>
      </c>
      <c r="GZ20" s="102">
        <f t="shared" si="64"/>
        <v>80267.308000000005</v>
      </c>
    </row>
    <row r="21" spans="1:208" s="7" customFormat="1" x14ac:dyDescent="0.2">
      <c r="A21" s="10">
        <f t="shared" si="19"/>
        <v>13</v>
      </c>
      <c r="B21" s="11" t="s">
        <v>32</v>
      </c>
      <c r="C21" s="12" t="s">
        <v>20</v>
      </c>
      <c r="D21" s="14">
        <v>15655.971978761225</v>
      </c>
      <c r="E21" s="14"/>
      <c r="F21" s="14">
        <v>12940.21678618089</v>
      </c>
      <c r="G21" s="14"/>
      <c r="H21" s="14">
        <v>16027.392456771897</v>
      </c>
      <c r="I21" s="14"/>
      <c r="J21" s="13">
        <f t="shared" si="20"/>
        <v>44623.581221714012</v>
      </c>
      <c r="K21" s="13">
        <f t="shared" si="20"/>
        <v>0</v>
      </c>
      <c r="L21" s="19">
        <v>15283.555106676762</v>
      </c>
      <c r="M21" s="19"/>
      <c r="N21" s="19">
        <v>12231.40257133758</v>
      </c>
      <c r="O21" s="19"/>
      <c r="P21" s="19">
        <v>11662.658756554336</v>
      </c>
      <c r="Q21" s="19"/>
      <c r="R21" s="13">
        <f t="shared" si="21"/>
        <v>39177.616434568678</v>
      </c>
      <c r="S21" s="13">
        <f t="shared" si="22"/>
        <v>0</v>
      </c>
      <c r="T21" s="14">
        <v>10608.497654363493</v>
      </c>
      <c r="U21" s="14"/>
      <c r="V21" s="14">
        <v>15644.711000645097</v>
      </c>
      <c r="W21" s="14"/>
      <c r="X21" s="14">
        <v>15639.943916308412</v>
      </c>
      <c r="Y21" s="14"/>
      <c r="Z21" s="13">
        <f t="shared" si="65"/>
        <v>41893.152571316998</v>
      </c>
      <c r="AA21" s="13">
        <f t="shared" si="66"/>
        <v>0</v>
      </c>
      <c r="AB21" s="14">
        <v>16095.998649585141</v>
      </c>
      <c r="AC21" s="14"/>
      <c r="AD21" s="14">
        <v>15948.664625254109</v>
      </c>
      <c r="AE21" s="14"/>
      <c r="AF21" s="14">
        <v>16942.320013145629</v>
      </c>
      <c r="AG21" s="14"/>
      <c r="AH21" s="13">
        <f t="shared" si="23"/>
        <v>48986.983287984884</v>
      </c>
      <c r="AI21" s="13">
        <f t="shared" si="24"/>
        <v>0</v>
      </c>
      <c r="AJ21" s="48">
        <f t="shared" si="0"/>
        <v>174681.33351558459</v>
      </c>
      <c r="AK21" s="48">
        <f t="shared" si="1"/>
        <v>0</v>
      </c>
      <c r="AL21" s="14">
        <v>13025.910000000002</v>
      </c>
      <c r="AM21" s="14">
        <v>4.3410000000000082</v>
      </c>
      <c r="AN21" s="14">
        <v>12296.304</v>
      </c>
      <c r="AO21" s="14">
        <v>95</v>
      </c>
      <c r="AP21" s="14">
        <v>11424.59</v>
      </c>
      <c r="AQ21" s="14">
        <v>94.485000000000014</v>
      </c>
      <c r="AR21" s="13">
        <f t="shared" si="2"/>
        <v>36746.804000000004</v>
      </c>
      <c r="AS21" s="13">
        <f t="shared" si="2"/>
        <v>193.82600000000002</v>
      </c>
      <c r="AT21" s="19">
        <v>8420.6180000000004</v>
      </c>
      <c r="AU21" s="19">
        <v>211.31700000000001</v>
      </c>
      <c r="AV21" s="19">
        <v>8287.8330000000005</v>
      </c>
      <c r="AW21" s="19">
        <v>144.50399999999999</v>
      </c>
      <c r="AX21" s="19">
        <v>7920.2440000000006</v>
      </c>
      <c r="AY21" s="19">
        <v>119.30799999999999</v>
      </c>
      <c r="AZ21" s="13">
        <f t="shared" si="3"/>
        <v>24628.695</v>
      </c>
      <c r="BA21" s="13">
        <f t="shared" si="3"/>
        <v>475.12900000000002</v>
      </c>
      <c r="BB21" s="24">
        <v>7876.3440000000001</v>
      </c>
      <c r="BC21" s="24">
        <v>114.53400000000005</v>
      </c>
      <c r="BD21" s="24">
        <v>8106.3639999999996</v>
      </c>
      <c r="BE21" s="24">
        <v>212.98599999999999</v>
      </c>
      <c r="BF21" s="24">
        <v>10416.539000000001</v>
      </c>
      <c r="BG21" s="24">
        <v>102.90499999999997</v>
      </c>
      <c r="BH21" s="13">
        <f t="shared" si="4"/>
        <v>26399.246999999999</v>
      </c>
      <c r="BI21" s="13">
        <f t="shared" si="4"/>
        <v>430.42500000000001</v>
      </c>
      <c r="BJ21" s="24">
        <v>9623.43</v>
      </c>
      <c r="BK21" s="24">
        <v>104.67499999999973</v>
      </c>
      <c r="BL21" s="24">
        <v>11490.574000000001</v>
      </c>
      <c r="BM21" s="24">
        <v>120.76300000000003</v>
      </c>
      <c r="BN21" s="24">
        <v>13505.464</v>
      </c>
      <c r="BO21" s="24">
        <v>87.047000000000025</v>
      </c>
      <c r="BP21" s="13">
        <f t="shared" si="5"/>
        <v>34619.468000000001</v>
      </c>
      <c r="BQ21" s="13">
        <f t="shared" si="5"/>
        <v>312.48499999999979</v>
      </c>
      <c r="BR21" s="48">
        <f t="shared" si="6"/>
        <v>122394.21400000001</v>
      </c>
      <c r="BS21" s="48">
        <f t="shared" si="7"/>
        <v>1411.8649999999998</v>
      </c>
      <c r="BT21" s="28">
        <v>41.476999999999997</v>
      </c>
      <c r="BU21" s="28"/>
      <c r="BV21" s="28">
        <v>49.320999999999998</v>
      </c>
      <c r="BW21" s="28"/>
      <c r="BX21" s="28">
        <v>217.58199999999999</v>
      </c>
      <c r="BY21" s="28"/>
      <c r="BZ21" s="32">
        <f t="shared" si="25"/>
        <v>308.38</v>
      </c>
      <c r="CA21" s="32">
        <f t="shared" si="25"/>
        <v>0</v>
      </c>
      <c r="CB21" s="28">
        <v>887.87400000000002</v>
      </c>
      <c r="CC21" s="28"/>
      <c r="CD21" s="28">
        <v>196.98</v>
      </c>
      <c r="CE21" s="28"/>
      <c r="CF21" s="28">
        <v>64.983000000000004</v>
      </c>
      <c r="CG21" s="28"/>
      <c r="CH21" s="32">
        <f t="shared" si="26"/>
        <v>1149.837</v>
      </c>
      <c r="CI21" s="32">
        <f t="shared" si="26"/>
        <v>0</v>
      </c>
      <c r="CJ21" s="14">
        <v>94.094999999999999</v>
      </c>
      <c r="CK21" s="14"/>
      <c r="CL21" s="14">
        <v>93.421000000000006</v>
      </c>
      <c r="CM21" s="14"/>
      <c r="CN21" s="14">
        <v>107.595</v>
      </c>
      <c r="CO21" s="14"/>
      <c r="CP21" s="32">
        <f t="shared" si="27"/>
        <v>295.11099999999999</v>
      </c>
      <c r="CQ21" s="32">
        <f t="shared" si="27"/>
        <v>0</v>
      </c>
      <c r="CR21" s="14">
        <v>216.87</v>
      </c>
      <c r="CS21" s="14"/>
      <c r="CT21" s="14">
        <v>403.59500000000003</v>
      </c>
      <c r="CU21" s="14">
        <v>15.992000000000001</v>
      </c>
      <c r="CV21" s="14">
        <v>481.68200000000002</v>
      </c>
      <c r="CW21" s="14"/>
      <c r="CX21" s="32">
        <f t="shared" si="28"/>
        <v>1102.1469999999999</v>
      </c>
      <c r="CY21" s="32">
        <f t="shared" si="28"/>
        <v>15.992000000000001</v>
      </c>
      <c r="CZ21" s="48">
        <f t="shared" si="8"/>
        <v>2855.4749999999999</v>
      </c>
      <c r="DA21" s="48">
        <f t="shared" si="9"/>
        <v>15.992000000000001</v>
      </c>
      <c r="DB21" s="24"/>
      <c r="DC21" s="24"/>
      <c r="DD21" s="24"/>
      <c r="DE21" s="24"/>
      <c r="DF21" s="24"/>
      <c r="DG21" s="24"/>
      <c r="DH21" s="42"/>
      <c r="DI21" s="43"/>
      <c r="DJ21" s="31"/>
      <c r="DK21" s="31"/>
      <c r="DL21" s="31"/>
      <c r="DM21" s="31"/>
      <c r="DN21" s="31"/>
      <c r="DO21" s="31"/>
      <c r="DP21" s="46"/>
      <c r="DQ21" s="47"/>
      <c r="DR21" s="31"/>
      <c r="DS21" s="31"/>
      <c r="DT21" s="31"/>
      <c r="DU21" s="31"/>
      <c r="DV21" s="31"/>
      <c r="DW21" s="31"/>
      <c r="DX21" s="46"/>
      <c r="DY21" s="47"/>
      <c r="DZ21" s="31"/>
      <c r="EA21" s="31"/>
      <c r="EB21" s="31"/>
      <c r="EC21" s="31"/>
      <c r="ED21" s="31"/>
      <c r="EE21" s="31"/>
      <c r="EF21" s="46"/>
      <c r="EG21" s="47"/>
      <c r="EH21" s="48">
        <f t="shared" si="10"/>
        <v>0</v>
      </c>
      <c r="EI21" s="48">
        <f t="shared" si="11"/>
        <v>0</v>
      </c>
      <c r="EJ21" s="28">
        <v>5216.0450000000001</v>
      </c>
      <c r="EK21" s="28"/>
      <c r="EL21" s="28">
        <v>4693.4939999999997</v>
      </c>
      <c r="EM21" s="28"/>
      <c r="EN21" s="28">
        <v>4958.9390000000003</v>
      </c>
      <c r="EO21" s="28"/>
      <c r="EP21" s="32">
        <f t="shared" si="29"/>
        <v>14868.478000000001</v>
      </c>
      <c r="EQ21" s="32">
        <f t="shared" si="29"/>
        <v>0</v>
      </c>
      <c r="ER21" s="28">
        <v>4821.875</v>
      </c>
      <c r="ES21" s="28"/>
      <c r="ET21" s="28">
        <v>4892.71</v>
      </c>
      <c r="EU21" s="28"/>
      <c r="EV21" s="28">
        <v>7246.4110000000001</v>
      </c>
      <c r="EW21" s="28"/>
      <c r="EX21" s="32">
        <f t="shared" si="30"/>
        <v>16960.995999999999</v>
      </c>
      <c r="EY21" s="32">
        <f t="shared" si="30"/>
        <v>0</v>
      </c>
      <c r="EZ21" s="28">
        <v>7211.4549999999999</v>
      </c>
      <c r="FA21" s="28"/>
      <c r="FB21" s="28">
        <v>8497.0910000000003</v>
      </c>
      <c r="FC21" s="28"/>
      <c r="FD21" s="28">
        <v>8314.4689999999991</v>
      </c>
      <c r="FE21" s="28"/>
      <c r="FF21" s="32">
        <f t="shared" si="31"/>
        <v>24023.014999999999</v>
      </c>
      <c r="FG21" s="32">
        <f t="shared" si="31"/>
        <v>0</v>
      </c>
      <c r="FH21" s="28">
        <v>8856.1149999999998</v>
      </c>
      <c r="FI21" s="28"/>
      <c r="FJ21" s="28">
        <v>8565.5619999999999</v>
      </c>
      <c r="FK21" s="28"/>
      <c r="FL21" s="28">
        <v>8870.1209999999992</v>
      </c>
      <c r="FM21" s="28"/>
      <c r="FN21" s="32">
        <f t="shared" si="67"/>
        <v>26291.797999999999</v>
      </c>
      <c r="FO21" s="32">
        <f t="shared" si="12"/>
        <v>0</v>
      </c>
      <c r="FP21" s="48">
        <f t="shared" si="13"/>
        <v>82144.286999999997</v>
      </c>
      <c r="FQ21" s="48">
        <f t="shared" si="14"/>
        <v>0</v>
      </c>
      <c r="FR21" s="28">
        <f t="shared" si="32"/>
        <v>33939.403978761227</v>
      </c>
      <c r="FS21" s="28">
        <f t="shared" si="33"/>
        <v>4.3410000000000082</v>
      </c>
      <c r="FT21" s="28">
        <f t="shared" si="34"/>
        <v>29979.335786180887</v>
      </c>
      <c r="FU21" s="28">
        <f t="shared" si="35"/>
        <v>95</v>
      </c>
      <c r="FV21" s="28">
        <f t="shared" si="36"/>
        <v>32628.503456771898</v>
      </c>
      <c r="FW21" s="28">
        <f t="shared" si="37"/>
        <v>94.485000000000014</v>
      </c>
      <c r="FX21" s="28">
        <f t="shared" si="38"/>
        <v>96547.243221714016</v>
      </c>
      <c r="FY21" s="28">
        <f t="shared" si="39"/>
        <v>193.82600000000002</v>
      </c>
      <c r="FZ21" s="28">
        <f t="shared" si="40"/>
        <v>29413.92210667676</v>
      </c>
      <c r="GA21" s="28">
        <f t="shared" si="41"/>
        <v>211.31700000000001</v>
      </c>
      <c r="GB21" s="28">
        <f t="shared" si="42"/>
        <v>25608.925571337579</v>
      </c>
      <c r="GC21" s="28">
        <f t="shared" si="43"/>
        <v>144.50399999999999</v>
      </c>
      <c r="GD21" s="28">
        <f t="shared" si="44"/>
        <v>26894.296756554337</v>
      </c>
      <c r="GE21" s="28">
        <f t="shared" si="45"/>
        <v>119.30799999999999</v>
      </c>
      <c r="GF21" s="28">
        <f t="shared" si="46"/>
        <v>81917.144434568676</v>
      </c>
      <c r="GG21" s="28">
        <f t="shared" si="47"/>
        <v>475.12900000000002</v>
      </c>
      <c r="GH21" s="28">
        <f t="shared" si="48"/>
        <v>25790.391654363491</v>
      </c>
      <c r="GI21" s="28">
        <f t="shared" si="49"/>
        <v>114.53400000000005</v>
      </c>
      <c r="GJ21" s="28">
        <f t="shared" si="50"/>
        <v>32341.587000645097</v>
      </c>
      <c r="GK21" s="28">
        <f t="shared" si="51"/>
        <v>212.98599999999999</v>
      </c>
      <c r="GL21" s="28">
        <f t="shared" si="52"/>
        <v>34478.546916308413</v>
      </c>
      <c r="GM21" s="28">
        <f t="shared" si="53"/>
        <v>102.90499999999997</v>
      </c>
      <c r="GN21" s="28">
        <f t="shared" si="54"/>
        <v>92610.525571317005</v>
      </c>
      <c r="GO21" s="28">
        <f t="shared" si="55"/>
        <v>430.42500000000001</v>
      </c>
      <c r="GP21" s="28">
        <f t="shared" si="56"/>
        <v>34792.413649585142</v>
      </c>
      <c r="GQ21" s="28">
        <f t="shared" si="57"/>
        <v>104.67499999999973</v>
      </c>
      <c r="GR21" s="28">
        <f t="shared" si="58"/>
        <v>36408.39562525411</v>
      </c>
      <c r="GS21" s="28">
        <f t="shared" si="59"/>
        <v>136.75500000000002</v>
      </c>
      <c r="GT21" s="28">
        <f t="shared" si="60"/>
        <v>39799.587013145632</v>
      </c>
      <c r="GU21" s="28">
        <f t="shared" si="61"/>
        <v>87.047000000000025</v>
      </c>
      <c r="GV21" s="28">
        <f t="shared" si="62"/>
        <v>111000.39628798487</v>
      </c>
      <c r="GW21" s="28">
        <f t="shared" si="63"/>
        <v>328.4769999999998</v>
      </c>
      <c r="GX21" s="33">
        <f t="shared" si="17"/>
        <v>382075.30951558455</v>
      </c>
      <c r="GY21" s="33">
        <f t="shared" si="18"/>
        <v>1427.857</v>
      </c>
      <c r="GZ21" s="102">
        <f t="shared" si="64"/>
        <v>383503.16651558457</v>
      </c>
    </row>
    <row r="22" spans="1:208" s="7" customFormat="1" x14ac:dyDescent="0.2">
      <c r="A22" s="10">
        <f t="shared" si="19"/>
        <v>14</v>
      </c>
      <c r="B22" s="11" t="s">
        <v>33</v>
      </c>
      <c r="C22" s="12" t="s">
        <v>20</v>
      </c>
      <c r="D22" s="14">
        <v>23346.881340568048</v>
      </c>
      <c r="E22" s="14"/>
      <c r="F22" s="14">
        <v>19215.460862451069</v>
      </c>
      <c r="G22" s="14"/>
      <c r="H22" s="14">
        <v>24039.599590076188</v>
      </c>
      <c r="I22" s="14"/>
      <c r="J22" s="13">
        <f t="shared" si="20"/>
        <v>66601.941793095306</v>
      </c>
      <c r="K22" s="13">
        <f t="shared" si="20"/>
        <v>0</v>
      </c>
      <c r="L22" s="19">
        <v>22836.417112190418</v>
      </c>
      <c r="M22" s="19"/>
      <c r="N22" s="19">
        <v>18510.997665635325</v>
      </c>
      <c r="O22" s="19"/>
      <c r="P22" s="19">
        <v>17644.580569699923</v>
      </c>
      <c r="Q22" s="19"/>
      <c r="R22" s="13">
        <f t="shared" si="21"/>
        <v>58991.99534752567</v>
      </c>
      <c r="S22" s="13">
        <f t="shared" si="22"/>
        <v>0</v>
      </c>
      <c r="T22" s="14">
        <v>16025.712920673697</v>
      </c>
      <c r="U22" s="14"/>
      <c r="V22" s="14">
        <v>23618.620105000391</v>
      </c>
      <c r="W22" s="14"/>
      <c r="X22" s="14">
        <v>23534.035008249899</v>
      </c>
      <c r="Y22" s="14"/>
      <c r="Z22" s="13">
        <f t="shared" si="65"/>
        <v>63178.368033923987</v>
      </c>
      <c r="AA22" s="13">
        <f t="shared" si="66"/>
        <v>0</v>
      </c>
      <c r="AB22" s="14">
        <v>24134.122256621446</v>
      </c>
      <c r="AC22" s="14"/>
      <c r="AD22" s="14">
        <v>23851.648795191573</v>
      </c>
      <c r="AE22" s="14"/>
      <c r="AF22" s="14">
        <v>25322.320452108488</v>
      </c>
      <c r="AG22" s="14"/>
      <c r="AH22" s="13">
        <f t="shared" si="23"/>
        <v>73308.091503921503</v>
      </c>
      <c r="AI22" s="13">
        <f t="shared" si="24"/>
        <v>0</v>
      </c>
      <c r="AJ22" s="48">
        <f t="shared" si="0"/>
        <v>262080.39667846647</v>
      </c>
      <c r="AK22" s="48">
        <f t="shared" si="1"/>
        <v>0</v>
      </c>
      <c r="AL22" s="14">
        <v>3763.567</v>
      </c>
      <c r="AM22" s="14">
        <v>192.934</v>
      </c>
      <c r="AN22" s="14">
        <v>3631.355</v>
      </c>
      <c r="AO22" s="14">
        <v>168.14500000000001</v>
      </c>
      <c r="AP22" s="14">
        <v>3495.3019999999997</v>
      </c>
      <c r="AQ22" s="14">
        <v>156.09899999999999</v>
      </c>
      <c r="AR22" s="13">
        <f t="shared" si="2"/>
        <v>10890.224</v>
      </c>
      <c r="AS22" s="13">
        <f t="shared" si="2"/>
        <v>517.178</v>
      </c>
      <c r="AT22" s="19">
        <v>2935.587</v>
      </c>
      <c r="AU22" s="19">
        <v>3.9820000000000002</v>
      </c>
      <c r="AV22" s="19">
        <v>2306.98</v>
      </c>
      <c r="AW22" s="19">
        <v>9.1180000000000003</v>
      </c>
      <c r="AX22" s="19">
        <v>2572.7802189999998</v>
      </c>
      <c r="AY22" s="19">
        <v>25.934000000000001</v>
      </c>
      <c r="AZ22" s="13">
        <f t="shared" si="3"/>
        <v>7815.3472189999993</v>
      </c>
      <c r="BA22" s="13">
        <f t="shared" si="3"/>
        <v>39.034000000000006</v>
      </c>
      <c r="BB22" s="24">
        <v>2430.826</v>
      </c>
      <c r="BC22" s="24">
        <v>5.2949999999999999</v>
      </c>
      <c r="BD22" s="24">
        <v>2568.7179999999998</v>
      </c>
      <c r="BE22" s="24">
        <v>6.024</v>
      </c>
      <c r="BF22" s="24">
        <v>2818.6929999999998</v>
      </c>
      <c r="BG22" s="24">
        <v>11.771000000000001</v>
      </c>
      <c r="BH22" s="13">
        <f t="shared" si="4"/>
        <v>7818.2369999999992</v>
      </c>
      <c r="BI22" s="13">
        <f t="shared" si="4"/>
        <v>23.09</v>
      </c>
      <c r="BJ22" s="24">
        <v>2961.3540000000003</v>
      </c>
      <c r="BK22" s="24">
        <v>4.0869999999999997</v>
      </c>
      <c r="BL22" s="24">
        <v>3393.998</v>
      </c>
      <c r="BM22" s="24">
        <v>3.202</v>
      </c>
      <c r="BN22" s="24">
        <v>3577.8130000000001</v>
      </c>
      <c r="BO22" s="24">
        <v>158.06299999999999</v>
      </c>
      <c r="BP22" s="13">
        <f t="shared" si="5"/>
        <v>9933.1650000000009</v>
      </c>
      <c r="BQ22" s="13">
        <f>IF(BK22&lt;0,SUM(BM22,BO22),IF(BM22&lt;0,SUM(BK22,BO22),IF(BO22&lt;0,SUM(BK22,BM22),SUM(BK22,BM22,BO22))))</f>
        <v>165.35199999999998</v>
      </c>
      <c r="BR22" s="48">
        <f t="shared" si="6"/>
        <v>36456.973219</v>
      </c>
      <c r="BS22" s="48">
        <f t="shared" si="7"/>
        <v>744.654</v>
      </c>
      <c r="BT22" s="28">
        <v>2210.819</v>
      </c>
      <c r="BU22" s="28">
        <v>0.46700000000000003</v>
      </c>
      <c r="BV22" s="28">
        <v>1977.558</v>
      </c>
      <c r="BW22" s="28">
        <v>0.40699999999999997</v>
      </c>
      <c r="BX22" s="28">
        <v>2108.6280000000002</v>
      </c>
      <c r="BY22" s="28">
        <v>0.39400000000000002</v>
      </c>
      <c r="BZ22" s="32">
        <f t="shared" si="25"/>
        <v>6297.005000000001</v>
      </c>
      <c r="CA22" s="32">
        <f t="shared" si="25"/>
        <v>1.268</v>
      </c>
      <c r="CB22" s="28">
        <v>2099.9169999999999</v>
      </c>
      <c r="CC22" s="28">
        <v>1.1379999999999999</v>
      </c>
      <c r="CD22" s="28">
        <v>2094.0259999999998</v>
      </c>
      <c r="CE22" s="28">
        <v>0.39400000000000002</v>
      </c>
      <c r="CF22" s="28">
        <v>1337.837</v>
      </c>
      <c r="CG22" s="28">
        <v>0.39400000000000002</v>
      </c>
      <c r="CH22" s="32">
        <f t="shared" si="26"/>
        <v>5531.7799999999988</v>
      </c>
      <c r="CI22" s="32">
        <f t="shared" si="26"/>
        <v>1.9260000000000002</v>
      </c>
      <c r="CJ22" s="14">
        <v>1303.3920000000001</v>
      </c>
      <c r="CK22" s="14">
        <v>0.39800000000000002</v>
      </c>
      <c r="CL22" s="14">
        <v>1338.9159999999999</v>
      </c>
      <c r="CM22" s="14">
        <v>0.46899999999999997</v>
      </c>
      <c r="CN22" s="14">
        <v>1107.057</v>
      </c>
      <c r="CO22" s="14">
        <v>0.51200000000000001</v>
      </c>
      <c r="CP22" s="32">
        <f t="shared" si="27"/>
        <v>3749.3649999999998</v>
      </c>
      <c r="CQ22" s="32">
        <f t="shared" si="27"/>
        <v>1.379</v>
      </c>
      <c r="CR22" s="14">
        <v>792.57</v>
      </c>
      <c r="CS22" s="14">
        <v>0.40400000000000003</v>
      </c>
      <c r="CT22" s="14">
        <v>771.04700000000003</v>
      </c>
      <c r="CU22" s="14">
        <v>0.496</v>
      </c>
      <c r="CV22" s="14">
        <v>783.92499999999995</v>
      </c>
      <c r="CW22" s="14">
        <v>0.438</v>
      </c>
      <c r="CX22" s="32">
        <f t="shared" si="28"/>
        <v>2347.5420000000004</v>
      </c>
      <c r="CY22" s="32">
        <f t="shared" si="28"/>
        <v>1.3380000000000001</v>
      </c>
      <c r="CZ22" s="48">
        <f t="shared" si="8"/>
        <v>17925.691999999999</v>
      </c>
      <c r="DA22" s="48">
        <f t="shared" si="9"/>
        <v>5.9110000000000005</v>
      </c>
      <c r="DB22" s="24"/>
      <c r="DC22" s="24"/>
      <c r="DD22" s="24"/>
      <c r="DE22" s="24"/>
      <c r="DF22" s="24"/>
      <c r="DG22" s="24"/>
      <c r="DH22" s="42"/>
      <c r="DI22" s="43"/>
      <c r="DJ22" s="31"/>
      <c r="DK22" s="31"/>
      <c r="DL22" s="31"/>
      <c r="DM22" s="31"/>
      <c r="DN22" s="31"/>
      <c r="DO22" s="31"/>
      <c r="DP22" s="46"/>
      <c r="DQ22" s="47"/>
      <c r="DR22" s="31"/>
      <c r="DS22" s="31"/>
      <c r="DT22" s="31"/>
      <c r="DU22" s="31"/>
      <c r="DV22" s="31"/>
      <c r="DW22" s="31"/>
      <c r="DX22" s="46"/>
      <c r="DY22" s="47"/>
      <c r="DZ22" s="31"/>
      <c r="EA22" s="31"/>
      <c r="EB22" s="31"/>
      <c r="EC22" s="31"/>
      <c r="ED22" s="31"/>
      <c r="EE22" s="31"/>
      <c r="EF22" s="46"/>
      <c r="EG22" s="47"/>
      <c r="EH22" s="48">
        <f t="shared" si="10"/>
        <v>0</v>
      </c>
      <c r="EI22" s="48">
        <f t="shared" si="11"/>
        <v>0</v>
      </c>
      <c r="EJ22" s="28">
        <v>55.281999999999996</v>
      </c>
      <c r="EK22" s="28"/>
      <c r="EL22" s="28">
        <v>51.529000000000003</v>
      </c>
      <c r="EM22" s="28"/>
      <c r="EN22" s="28">
        <v>52.436999999999998</v>
      </c>
      <c r="EO22" s="28"/>
      <c r="EP22" s="32">
        <f t="shared" si="29"/>
        <v>159.24799999999999</v>
      </c>
      <c r="EQ22" s="32">
        <f t="shared" si="29"/>
        <v>0</v>
      </c>
      <c r="ER22" s="28">
        <v>45.441000000000003</v>
      </c>
      <c r="ES22" s="28"/>
      <c r="ET22" s="28">
        <v>31.988</v>
      </c>
      <c r="EU22" s="28"/>
      <c r="EV22" s="28">
        <v>48.323</v>
      </c>
      <c r="EW22" s="28"/>
      <c r="EX22" s="32">
        <f t="shared" si="30"/>
        <v>125.75200000000001</v>
      </c>
      <c r="EY22" s="32">
        <f t="shared" si="30"/>
        <v>0</v>
      </c>
      <c r="EZ22" s="28">
        <v>51.119</v>
      </c>
      <c r="FA22" s="28"/>
      <c r="FB22" s="28">
        <v>48.572000000000003</v>
      </c>
      <c r="FC22" s="28"/>
      <c r="FD22" s="28">
        <v>50.103999999999999</v>
      </c>
      <c r="FE22" s="28"/>
      <c r="FF22" s="32">
        <f t="shared" si="31"/>
        <v>149.79500000000002</v>
      </c>
      <c r="FG22" s="32">
        <f t="shared" si="31"/>
        <v>0</v>
      </c>
      <c r="FH22" s="28">
        <v>47.473999999999997</v>
      </c>
      <c r="FI22" s="28"/>
      <c r="FJ22" s="28">
        <v>52.091000000000001</v>
      </c>
      <c r="FK22" s="28"/>
      <c r="FL22" s="28">
        <v>62.209000000000003</v>
      </c>
      <c r="FM22" s="28"/>
      <c r="FN22" s="32">
        <f t="shared" si="67"/>
        <v>161.774</v>
      </c>
      <c r="FO22" s="32">
        <f t="shared" si="12"/>
        <v>0</v>
      </c>
      <c r="FP22" s="48">
        <f t="shared" si="13"/>
        <v>596.56899999999996</v>
      </c>
      <c r="FQ22" s="48">
        <f t="shared" si="14"/>
        <v>0</v>
      </c>
      <c r="FR22" s="28">
        <f t="shared" si="32"/>
        <v>29376.549340568046</v>
      </c>
      <c r="FS22" s="28">
        <f t="shared" si="33"/>
        <v>193.40100000000001</v>
      </c>
      <c r="FT22" s="28">
        <f t="shared" si="34"/>
        <v>24875.902862451068</v>
      </c>
      <c r="FU22" s="28">
        <f t="shared" si="35"/>
        <v>168.55200000000002</v>
      </c>
      <c r="FV22" s="28">
        <f t="shared" si="36"/>
        <v>29695.96659007619</v>
      </c>
      <c r="FW22" s="28">
        <f t="shared" si="37"/>
        <v>156.49299999999999</v>
      </c>
      <c r="FX22" s="28">
        <f t="shared" si="38"/>
        <v>83948.418793095319</v>
      </c>
      <c r="FY22" s="28">
        <f t="shared" si="39"/>
        <v>518.44600000000003</v>
      </c>
      <c r="FZ22" s="28">
        <f t="shared" si="40"/>
        <v>27917.362112190418</v>
      </c>
      <c r="GA22" s="28">
        <f t="shared" si="41"/>
        <v>5.12</v>
      </c>
      <c r="GB22" s="28">
        <f t="shared" si="42"/>
        <v>22943.991665635327</v>
      </c>
      <c r="GC22" s="28">
        <f t="shared" si="43"/>
        <v>9.5120000000000005</v>
      </c>
      <c r="GD22" s="28">
        <f t="shared" si="44"/>
        <v>21603.520788699923</v>
      </c>
      <c r="GE22" s="28">
        <f t="shared" si="45"/>
        <v>26.327999999999999</v>
      </c>
      <c r="GF22" s="28">
        <f t="shared" si="46"/>
        <v>72464.874566525657</v>
      </c>
      <c r="GG22" s="28">
        <f t="shared" si="47"/>
        <v>40.960000000000008</v>
      </c>
      <c r="GH22" s="28">
        <f t="shared" si="48"/>
        <v>19811.049920673697</v>
      </c>
      <c r="GI22" s="28">
        <f t="shared" si="49"/>
        <v>5.6929999999999996</v>
      </c>
      <c r="GJ22" s="28">
        <f t="shared" si="50"/>
        <v>27574.826105000393</v>
      </c>
      <c r="GK22" s="28">
        <f t="shared" si="51"/>
        <v>6.4930000000000003</v>
      </c>
      <c r="GL22" s="28">
        <f t="shared" si="52"/>
        <v>27509.889008249898</v>
      </c>
      <c r="GM22" s="28">
        <f t="shared" si="53"/>
        <v>12.283000000000001</v>
      </c>
      <c r="GN22" s="28">
        <f t="shared" si="54"/>
        <v>74895.765033923992</v>
      </c>
      <c r="GO22" s="28">
        <f t="shared" si="55"/>
        <v>24.469000000000001</v>
      </c>
      <c r="GP22" s="28">
        <f t="shared" si="56"/>
        <v>27935.520256621443</v>
      </c>
      <c r="GQ22" s="28">
        <f t="shared" si="57"/>
        <v>4.4909999999999997</v>
      </c>
      <c r="GR22" s="28">
        <f t="shared" si="58"/>
        <v>28068.784795191572</v>
      </c>
      <c r="GS22" s="28">
        <f t="shared" si="59"/>
        <v>3.698</v>
      </c>
      <c r="GT22" s="28">
        <f t="shared" si="60"/>
        <v>29746.267452108485</v>
      </c>
      <c r="GU22" s="28">
        <f t="shared" si="61"/>
        <v>158.50099999999998</v>
      </c>
      <c r="GV22" s="28">
        <f t="shared" si="62"/>
        <v>85750.572503921503</v>
      </c>
      <c r="GW22" s="28">
        <f t="shared" si="63"/>
        <v>166.68999999999997</v>
      </c>
      <c r="GX22" s="33">
        <f t="shared" si="17"/>
        <v>317059.63089746644</v>
      </c>
      <c r="GY22" s="33">
        <f t="shared" si="18"/>
        <v>750.56500000000005</v>
      </c>
      <c r="GZ22" s="102">
        <f t="shared" si="64"/>
        <v>317810.19589746644</v>
      </c>
    </row>
    <row r="23" spans="1:208" s="7" customFormat="1" x14ac:dyDescent="0.2">
      <c r="A23" s="10">
        <f t="shared" si="19"/>
        <v>15</v>
      </c>
      <c r="B23" s="11" t="s">
        <v>34</v>
      </c>
      <c r="C23" s="12" t="s">
        <v>20</v>
      </c>
      <c r="D23" s="14">
        <v>1309.6843379283516</v>
      </c>
      <c r="E23" s="14"/>
      <c r="F23" s="14">
        <v>1066.6107661868489</v>
      </c>
      <c r="G23" s="14"/>
      <c r="H23" s="14">
        <v>1343.9310650490459</v>
      </c>
      <c r="I23" s="14"/>
      <c r="J23" s="13">
        <f t="shared" si="20"/>
        <v>3720.2261691642461</v>
      </c>
      <c r="K23" s="13">
        <f t="shared" si="20"/>
        <v>0</v>
      </c>
      <c r="L23" s="19">
        <v>1287.3043214607046</v>
      </c>
      <c r="M23" s="19"/>
      <c r="N23" s="19">
        <v>1036.5313264237832</v>
      </c>
      <c r="O23" s="19"/>
      <c r="P23" s="19">
        <v>983.7426420657896</v>
      </c>
      <c r="Q23" s="19"/>
      <c r="R23" s="13">
        <f t="shared" si="21"/>
        <v>3307.5782899502774</v>
      </c>
      <c r="S23" s="13">
        <f t="shared" si="22"/>
        <v>0</v>
      </c>
      <c r="T23" s="14">
        <v>899.42362935216636</v>
      </c>
      <c r="U23" s="14"/>
      <c r="V23" s="14">
        <v>1339.25088301294</v>
      </c>
      <c r="W23" s="14"/>
      <c r="X23" s="14">
        <v>1327.4082427347169</v>
      </c>
      <c r="Y23" s="14"/>
      <c r="Z23" s="13">
        <f t="shared" si="65"/>
        <v>3566.0827550998229</v>
      </c>
      <c r="AA23" s="13">
        <f t="shared" si="66"/>
        <v>0</v>
      </c>
      <c r="AB23" s="14">
        <v>1359.023151915171</v>
      </c>
      <c r="AC23" s="14"/>
      <c r="AD23" s="14">
        <v>1340.7694347839401</v>
      </c>
      <c r="AE23" s="14"/>
      <c r="AF23" s="14">
        <v>1423.8378178964338</v>
      </c>
      <c r="AG23" s="14"/>
      <c r="AH23" s="13">
        <f t="shared" si="23"/>
        <v>4123.6304045955449</v>
      </c>
      <c r="AI23" s="13">
        <f t="shared" si="24"/>
        <v>0</v>
      </c>
      <c r="AJ23" s="48">
        <f t="shared" si="0"/>
        <v>14717.517618809892</v>
      </c>
      <c r="AK23" s="48">
        <f t="shared" si="1"/>
        <v>0</v>
      </c>
      <c r="AL23" s="14">
        <v>2249.7640000000001</v>
      </c>
      <c r="AM23" s="14">
        <v>4.6319999999999997</v>
      </c>
      <c r="AN23" s="14">
        <v>2138.6889999999999</v>
      </c>
      <c r="AO23" s="14">
        <v>4.0289999999999999</v>
      </c>
      <c r="AP23" s="14">
        <v>2127.3539999999998</v>
      </c>
      <c r="AQ23" s="14">
        <v>4.056</v>
      </c>
      <c r="AR23" s="13">
        <f t="shared" si="2"/>
        <v>6515.8069999999989</v>
      </c>
      <c r="AS23" s="13">
        <f t="shared" si="2"/>
        <v>12.716999999999999</v>
      </c>
      <c r="AT23" s="19">
        <v>1834.25</v>
      </c>
      <c r="AU23" s="19">
        <v>5.2149999999999999</v>
      </c>
      <c r="AV23" s="19">
        <v>1305.8530000000001</v>
      </c>
      <c r="AW23" s="19">
        <v>3.1859999999999999</v>
      </c>
      <c r="AX23" s="19">
        <v>1280.8040000000001</v>
      </c>
      <c r="AY23" s="19">
        <v>1.871</v>
      </c>
      <c r="AZ23" s="13">
        <f t="shared" si="3"/>
        <v>4420.9070000000002</v>
      </c>
      <c r="BA23" s="13">
        <f t="shared" si="3"/>
        <v>10.272</v>
      </c>
      <c r="BB23" s="24">
        <v>1228.999</v>
      </c>
      <c r="BC23" s="24">
        <v>16.082000000000001</v>
      </c>
      <c r="BD23" s="24">
        <v>1436.0340000000001</v>
      </c>
      <c r="BE23" s="24">
        <v>20.52</v>
      </c>
      <c r="BF23" s="24">
        <v>1883.3879999999999</v>
      </c>
      <c r="BG23" s="24">
        <v>130.45400000000001</v>
      </c>
      <c r="BH23" s="13">
        <f t="shared" si="4"/>
        <v>4548.4210000000003</v>
      </c>
      <c r="BI23" s="13">
        <f t="shared" si="4"/>
        <v>167.05600000000001</v>
      </c>
      <c r="BJ23" s="24">
        <v>2161.3119999999999</v>
      </c>
      <c r="BK23" s="24">
        <v>3.9119999999999999</v>
      </c>
      <c r="BL23" s="24">
        <v>1944.895</v>
      </c>
      <c r="BM23" s="24">
        <v>9.2989999999999995</v>
      </c>
      <c r="BN23" s="24">
        <v>1984.027</v>
      </c>
      <c r="BO23" s="24">
        <v>3.089</v>
      </c>
      <c r="BP23" s="13">
        <f t="shared" si="5"/>
        <v>6090.2340000000004</v>
      </c>
      <c r="BQ23" s="13">
        <f t="shared" si="5"/>
        <v>16.299999999999997</v>
      </c>
      <c r="BR23" s="48">
        <f t="shared" si="6"/>
        <v>21575.368999999999</v>
      </c>
      <c r="BS23" s="48">
        <f t="shared" si="7"/>
        <v>206.34500000000003</v>
      </c>
      <c r="BT23" s="28">
        <v>234.27600000000001</v>
      </c>
      <c r="BU23" s="28"/>
      <c r="BV23" s="28">
        <v>219.239</v>
      </c>
      <c r="BW23" s="28"/>
      <c r="BX23" s="28">
        <v>222.59200000000001</v>
      </c>
      <c r="BY23" s="28"/>
      <c r="BZ23" s="32">
        <f t="shared" si="25"/>
        <v>676.10699999999997</v>
      </c>
      <c r="CA23" s="32">
        <f t="shared" si="25"/>
        <v>0</v>
      </c>
      <c r="CB23" s="28">
        <v>208.678</v>
      </c>
      <c r="CC23" s="28"/>
      <c r="CD23" s="28">
        <v>132.31399999999999</v>
      </c>
      <c r="CE23" s="28"/>
      <c r="CF23" s="28">
        <v>143.45699999999999</v>
      </c>
      <c r="CG23" s="28"/>
      <c r="CH23" s="32">
        <f t="shared" si="26"/>
        <v>484.44899999999996</v>
      </c>
      <c r="CI23" s="32">
        <f t="shared" si="26"/>
        <v>0</v>
      </c>
      <c r="CJ23" s="14">
        <v>144.03800000000001</v>
      </c>
      <c r="CK23" s="14"/>
      <c r="CL23" s="14">
        <v>149.619</v>
      </c>
      <c r="CM23" s="14"/>
      <c r="CN23" s="14">
        <v>176.87100000000001</v>
      </c>
      <c r="CO23" s="14"/>
      <c r="CP23" s="32">
        <f t="shared" si="27"/>
        <v>470.52800000000002</v>
      </c>
      <c r="CQ23" s="32">
        <f t="shared" si="27"/>
        <v>0</v>
      </c>
      <c r="CR23" s="14">
        <v>200.32400000000001</v>
      </c>
      <c r="CS23" s="14"/>
      <c r="CT23" s="14">
        <v>199.19200000000001</v>
      </c>
      <c r="CU23" s="14"/>
      <c r="CV23" s="14">
        <v>313.04399999999998</v>
      </c>
      <c r="CW23" s="14"/>
      <c r="CX23" s="32">
        <f t="shared" si="28"/>
        <v>712.56</v>
      </c>
      <c r="CY23" s="32">
        <f t="shared" si="28"/>
        <v>0</v>
      </c>
      <c r="CZ23" s="48">
        <f t="shared" si="8"/>
        <v>2343.6440000000002</v>
      </c>
      <c r="DA23" s="48">
        <f t="shared" si="9"/>
        <v>0</v>
      </c>
      <c r="DB23" s="24"/>
      <c r="DC23" s="24"/>
      <c r="DD23" s="24"/>
      <c r="DE23" s="24"/>
      <c r="DF23" s="24"/>
      <c r="DG23" s="24"/>
      <c r="DH23" s="42"/>
      <c r="DI23" s="43"/>
      <c r="DJ23" s="31"/>
      <c r="DK23" s="31"/>
      <c r="DL23" s="31"/>
      <c r="DM23" s="31"/>
      <c r="DN23" s="31"/>
      <c r="DO23" s="31"/>
      <c r="DP23" s="46"/>
      <c r="DQ23" s="47"/>
      <c r="DR23" s="31"/>
      <c r="DS23" s="31"/>
      <c r="DT23" s="31"/>
      <c r="DU23" s="31"/>
      <c r="DV23" s="31"/>
      <c r="DW23" s="31"/>
      <c r="DX23" s="46"/>
      <c r="DY23" s="47"/>
      <c r="DZ23" s="31"/>
      <c r="EA23" s="31"/>
      <c r="EB23" s="31"/>
      <c r="EC23" s="31"/>
      <c r="ED23" s="31"/>
      <c r="EE23" s="31"/>
      <c r="EF23" s="46"/>
      <c r="EG23" s="47"/>
      <c r="EH23" s="48">
        <f t="shared" si="10"/>
        <v>0</v>
      </c>
      <c r="EI23" s="48">
        <f t="shared" si="11"/>
        <v>0</v>
      </c>
      <c r="EJ23" s="28">
        <v>1360.5709999999999</v>
      </c>
      <c r="EK23" s="28"/>
      <c r="EL23" s="28">
        <v>1179.7850000000001</v>
      </c>
      <c r="EM23" s="28"/>
      <c r="EN23" s="28">
        <v>1841.018</v>
      </c>
      <c r="EO23" s="28"/>
      <c r="EP23" s="32">
        <f t="shared" si="29"/>
        <v>4381.3739999999998</v>
      </c>
      <c r="EQ23" s="32">
        <f t="shared" si="29"/>
        <v>0</v>
      </c>
      <c r="ER23" s="28">
        <v>1655.663</v>
      </c>
      <c r="ES23" s="28"/>
      <c r="ET23" s="28">
        <v>1632.742</v>
      </c>
      <c r="EU23" s="28"/>
      <c r="EV23" s="28">
        <v>1600.9659999999999</v>
      </c>
      <c r="EW23" s="28"/>
      <c r="EX23" s="32">
        <f t="shared" si="30"/>
        <v>4889.3709999999992</v>
      </c>
      <c r="EY23" s="32">
        <f t="shared" si="30"/>
        <v>0</v>
      </c>
      <c r="EZ23" s="28">
        <v>1687.2739999999999</v>
      </c>
      <c r="FA23" s="28"/>
      <c r="FB23" s="28">
        <v>1756.405</v>
      </c>
      <c r="FC23" s="28"/>
      <c r="FD23" s="28">
        <v>1777.277</v>
      </c>
      <c r="FE23" s="28"/>
      <c r="FF23" s="32">
        <f t="shared" si="31"/>
        <v>5220.9560000000001</v>
      </c>
      <c r="FG23" s="32">
        <f t="shared" si="31"/>
        <v>0</v>
      </c>
      <c r="FH23" s="28">
        <v>1892.117</v>
      </c>
      <c r="FI23" s="28"/>
      <c r="FJ23" s="28">
        <v>1999.0830000000001</v>
      </c>
      <c r="FK23" s="28"/>
      <c r="FL23" s="28">
        <v>2085.4380000000001</v>
      </c>
      <c r="FM23" s="28"/>
      <c r="FN23" s="32">
        <f t="shared" si="67"/>
        <v>5976.6379999999999</v>
      </c>
      <c r="FO23" s="32">
        <f t="shared" si="12"/>
        <v>0</v>
      </c>
      <c r="FP23" s="48">
        <f t="shared" si="13"/>
        <v>20468.339</v>
      </c>
      <c r="FQ23" s="48">
        <f t="shared" si="14"/>
        <v>0</v>
      </c>
      <c r="FR23" s="28">
        <f t="shared" si="32"/>
        <v>5154.2953379283517</v>
      </c>
      <c r="FS23" s="28">
        <f t="shared" si="33"/>
        <v>4.6319999999999997</v>
      </c>
      <c r="FT23" s="28">
        <f t="shared" si="34"/>
        <v>4604.3237661868488</v>
      </c>
      <c r="FU23" s="28">
        <f t="shared" si="35"/>
        <v>4.0289999999999999</v>
      </c>
      <c r="FV23" s="28">
        <f t="shared" si="36"/>
        <v>5534.895065049046</v>
      </c>
      <c r="FW23" s="28">
        <f t="shared" si="37"/>
        <v>4.056</v>
      </c>
      <c r="FX23" s="28">
        <f t="shared" si="38"/>
        <v>15293.514169164246</v>
      </c>
      <c r="FY23" s="28">
        <f t="shared" si="39"/>
        <v>12.716999999999999</v>
      </c>
      <c r="FZ23" s="28">
        <f t="shared" si="40"/>
        <v>4985.8953214607045</v>
      </c>
      <c r="GA23" s="28">
        <f t="shared" si="41"/>
        <v>5.2149999999999999</v>
      </c>
      <c r="GB23" s="28">
        <f t="shared" si="42"/>
        <v>4107.4403264237826</v>
      </c>
      <c r="GC23" s="28">
        <f t="shared" si="43"/>
        <v>3.1859999999999999</v>
      </c>
      <c r="GD23" s="28">
        <f t="shared" si="44"/>
        <v>4008.9696420657892</v>
      </c>
      <c r="GE23" s="28">
        <f t="shared" si="45"/>
        <v>1.871</v>
      </c>
      <c r="GF23" s="28">
        <f t="shared" si="46"/>
        <v>13102.305289950276</v>
      </c>
      <c r="GG23" s="28">
        <f t="shared" si="47"/>
        <v>10.272</v>
      </c>
      <c r="GH23" s="28">
        <f t="shared" si="48"/>
        <v>3959.7346293521664</v>
      </c>
      <c r="GI23" s="28">
        <f t="shared" si="49"/>
        <v>16.082000000000001</v>
      </c>
      <c r="GJ23" s="28">
        <f t="shared" si="50"/>
        <v>4681.30888301294</v>
      </c>
      <c r="GK23" s="28">
        <f t="shared" si="51"/>
        <v>20.52</v>
      </c>
      <c r="GL23" s="28">
        <f t="shared" si="52"/>
        <v>5164.9442427347167</v>
      </c>
      <c r="GM23" s="28">
        <f t="shared" si="53"/>
        <v>130.45400000000001</v>
      </c>
      <c r="GN23" s="28">
        <f t="shared" si="54"/>
        <v>13805.987755099823</v>
      </c>
      <c r="GO23" s="28">
        <f t="shared" si="55"/>
        <v>167.05600000000001</v>
      </c>
      <c r="GP23" s="28">
        <f t="shared" si="56"/>
        <v>5612.7761519151709</v>
      </c>
      <c r="GQ23" s="28">
        <f t="shared" si="57"/>
        <v>3.9119999999999999</v>
      </c>
      <c r="GR23" s="28">
        <f t="shared" si="58"/>
        <v>5483.9394347839407</v>
      </c>
      <c r="GS23" s="28">
        <f t="shared" si="59"/>
        <v>9.2989999999999995</v>
      </c>
      <c r="GT23" s="28">
        <f t="shared" si="60"/>
        <v>5806.346817896434</v>
      </c>
      <c r="GU23" s="28">
        <f t="shared" si="61"/>
        <v>3.089</v>
      </c>
      <c r="GV23" s="28">
        <f t="shared" si="62"/>
        <v>16903.062404595545</v>
      </c>
      <c r="GW23" s="28">
        <f t="shared" si="63"/>
        <v>16.299999999999997</v>
      </c>
      <c r="GX23" s="33">
        <f t="shared" si="17"/>
        <v>59104.869618809884</v>
      </c>
      <c r="GY23" s="33">
        <f t="shared" si="18"/>
        <v>206.34500000000003</v>
      </c>
      <c r="GZ23" s="102">
        <f t="shared" si="64"/>
        <v>59311.214618809885</v>
      </c>
    </row>
    <row r="24" spans="1:208" s="7" customFormat="1" x14ac:dyDescent="0.2">
      <c r="A24" s="10">
        <f t="shared" si="19"/>
        <v>16</v>
      </c>
      <c r="B24" s="11" t="s">
        <v>35</v>
      </c>
      <c r="C24" s="12" t="s">
        <v>20</v>
      </c>
      <c r="D24" s="14">
        <v>2782.678104686865</v>
      </c>
      <c r="E24" s="14"/>
      <c r="F24" s="14">
        <v>2279.7022498921892</v>
      </c>
      <c r="G24" s="14"/>
      <c r="H24" s="14">
        <v>2871.9296768933864</v>
      </c>
      <c r="I24" s="14"/>
      <c r="J24" s="13">
        <f t="shared" si="20"/>
        <v>7934.3100314724406</v>
      </c>
      <c r="K24" s="13">
        <f t="shared" si="20"/>
        <v>0</v>
      </c>
      <c r="L24" s="19">
        <v>2748.1624573857048</v>
      </c>
      <c r="M24" s="19"/>
      <c r="N24" s="19">
        <v>2211.3327734037666</v>
      </c>
      <c r="O24" s="19"/>
      <c r="P24" s="19">
        <v>2097.8636754037029</v>
      </c>
      <c r="Q24" s="19"/>
      <c r="R24" s="13">
        <f t="shared" si="21"/>
        <v>7057.3589061931743</v>
      </c>
      <c r="S24" s="13">
        <f t="shared" si="22"/>
        <v>0</v>
      </c>
      <c r="T24" s="14">
        <v>1917.1308491527982</v>
      </c>
      <c r="U24" s="14"/>
      <c r="V24" s="14">
        <v>2858.4885888614726</v>
      </c>
      <c r="W24" s="14"/>
      <c r="X24" s="14">
        <v>2832.9846863428393</v>
      </c>
      <c r="Y24" s="14"/>
      <c r="Z24" s="13">
        <f t="shared" si="65"/>
        <v>7608.6041243571099</v>
      </c>
      <c r="AA24" s="13">
        <f t="shared" si="66"/>
        <v>0</v>
      </c>
      <c r="AB24" s="14">
        <v>2900.3275234148964</v>
      </c>
      <c r="AC24" s="14"/>
      <c r="AD24" s="14">
        <v>2858.9536576390055</v>
      </c>
      <c r="AE24" s="14"/>
      <c r="AF24" s="14">
        <v>3036.4754556098542</v>
      </c>
      <c r="AG24" s="14"/>
      <c r="AH24" s="13">
        <f t="shared" si="23"/>
        <v>8795.7566366637566</v>
      </c>
      <c r="AI24" s="13">
        <f t="shared" si="24"/>
        <v>0</v>
      </c>
      <c r="AJ24" s="48">
        <f t="shared" si="0"/>
        <v>31396.029698686478</v>
      </c>
      <c r="AK24" s="48">
        <f t="shared" si="1"/>
        <v>0</v>
      </c>
      <c r="AL24" s="14">
        <v>717.78300000000002</v>
      </c>
      <c r="AM24" s="14">
        <v>11.167</v>
      </c>
      <c r="AN24" s="14">
        <v>754.11300000000006</v>
      </c>
      <c r="AO24" s="14"/>
      <c r="AP24" s="14">
        <v>594.82399999999996</v>
      </c>
      <c r="AQ24" s="14"/>
      <c r="AR24" s="13">
        <f t="shared" si="2"/>
        <v>2066.7200000000003</v>
      </c>
      <c r="AS24" s="13">
        <f t="shared" si="2"/>
        <v>11.167</v>
      </c>
      <c r="AT24" s="19">
        <v>512.971</v>
      </c>
      <c r="AU24" s="19"/>
      <c r="AV24" s="19">
        <v>331.79599999999999</v>
      </c>
      <c r="AW24" s="19">
        <v>1.1850000000000001</v>
      </c>
      <c r="AX24" s="19">
        <v>327.25299999999999</v>
      </c>
      <c r="AY24" s="19"/>
      <c r="AZ24" s="13">
        <f t="shared" si="3"/>
        <v>1172.02</v>
      </c>
      <c r="BA24" s="13">
        <f t="shared" si="3"/>
        <v>1.1850000000000001</v>
      </c>
      <c r="BB24" s="24">
        <v>304.25099999999998</v>
      </c>
      <c r="BC24" s="24"/>
      <c r="BD24" s="24">
        <v>226.80799999999999</v>
      </c>
      <c r="BE24" s="24">
        <v>81.206000000000003</v>
      </c>
      <c r="BF24" s="24">
        <v>428.76400000000001</v>
      </c>
      <c r="BG24" s="24"/>
      <c r="BH24" s="13">
        <f t="shared" si="4"/>
        <v>959.82299999999998</v>
      </c>
      <c r="BI24" s="13">
        <f t="shared" si="4"/>
        <v>81.206000000000003</v>
      </c>
      <c r="BJ24" s="24">
        <v>413.68</v>
      </c>
      <c r="BK24" s="24">
        <v>51.645000000000003</v>
      </c>
      <c r="BL24" s="24">
        <v>585.28499999999997</v>
      </c>
      <c r="BM24" s="24"/>
      <c r="BN24" s="24">
        <v>709.31500000000005</v>
      </c>
      <c r="BO24" s="24"/>
      <c r="BP24" s="13">
        <f t="shared" si="5"/>
        <v>1708.28</v>
      </c>
      <c r="BQ24" s="13">
        <f t="shared" si="5"/>
        <v>51.645000000000003</v>
      </c>
      <c r="BR24" s="48">
        <f t="shared" si="6"/>
        <v>5906.8429999999998</v>
      </c>
      <c r="BS24" s="48">
        <f t="shared" si="7"/>
        <v>145.203</v>
      </c>
      <c r="BT24" s="28">
        <v>190.96700000000001</v>
      </c>
      <c r="BU24" s="28">
        <v>21.513999999999999</v>
      </c>
      <c r="BV24" s="28">
        <v>212.892</v>
      </c>
      <c r="BW24" s="28">
        <v>8.0000000000000002E-3</v>
      </c>
      <c r="BX24" s="28">
        <v>195.67500000000001</v>
      </c>
      <c r="BY24" s="28">
        <v>3.5000000000000003E-2</v>
      </c>
      <c r="BZ24" s="32">
        <f t="shared" si="25"/>
        <v>599.53400000000011</v>
      </c>
      <c r="CA24" s="32">
        <f t="shared" si="25"/>
        <v>21.556999999999999</v>
      </c>
      <c r="CB24" s="28">
        <v>149.68700000000001</v>
      </c>
      <c r="CC24" s="28"/>
      <c r="CD24" s="28">
        <v>94.64</v>
      </c>
      <c r="CE24" s="28">
        <v>4.7E-2</v>
      </c>
      <c r="CF24" s="28">
        <v>91.48</v>
      </c>
      <c r="CG24" s="28">
        <v>1.7999999999999999E-2</v>
      </c>
      <c r="CH24" s="32">
        <f t="shared" si="26"/>
        <v>335.80700000000002</v>
      </c>
      <c r="CI24" s="32">
        <f t="shared" si="26"/>
        <v>6.5000000000000002E-2</v>
      </c>
      <c r="CJ24" s="14">
        <v>84.326999999999998</v>
      </c>
      <c r="CK24" s="14">
        <v>3.2000000000000001E-2</v>
      </c>
      <c r="CL24" s="14">
        <v>96.26</v>
      </c>
      <c r="CM24" s="14">
        <v>2.7410000000000001</v>
      </c>
      <c r="CN24" s="14">
        <v>92.153000000000006</v>
      </c>
      <c r="CO24" s="14">
        <v>2E-3</v>
      </c>
      <c r="CP24" s="32">
        <f t="shared" si="27"/>
        <v>272.74</v>
      </c>
      <c r="CQ24" s="32">
        <f t="shared" si="27"/>
        <v>2.7749999999999999</v>
      </c>
      <c r="CR24" s="14">
        <v>107.04900000000001</v>
      </c>
      <c r="CS24" s="14">
        <v>3.5999999999999997E-2</v>
      </c>
      <c r="CT24" s="14">
        <v>145.78299999999999</v>
      </c>
      <c r="CU24" s="14">
        <v>2.1999999999999999E-2</v>
      </c>
      <c r="CV24" s="14">
        <v>160.255</v>
      </c>
      <c r="CW24" s="14">
        <v>0.03</v>
      </c>
      <c r="CX24" s="32">
        <f t="shared" si="28"/>
        <v>413.08699999999999</v>
      </c>
      <c r="CY24" s="32">
        <f t="shared" si="28"/>
        <v>8.7999999999999995E-2</v>
      </c>
      <c r="CZ24" s="48">
        <f t="shared" si="8"/>
        <v>1621.1680000000001</v>
      </c>
      <c r="DA24" s="48">
        <f t="shared" si="9"/>
        <v>24.484999999999999</v>
      </c>
      <c r="DB24" s="24"/>
      <c r="DC24" s="24"/>
      <c r="DD24" s="24"/>
      <c r="DE24" s="24"/>
      <c r="DF24" s="24"/>
      <c r="DG24" s="24"/>
      <c r="DH24" s="42"/>
      <c r="DI24" s="43"/>
      <c r="DJ24" s="31"/>
      <c r="DK24" s="31"/>
      <c r="DL24" s="31"/>
      <c r="DM24" s="31"/>
      <c r="DN24" s="31"/>
      <c r="DO24" s="31"/>
      <c r="DP24" s="46"/>
      <c r="DQ24" s="47"/>
      <c r="DR24" s="31"/>
      <c r="DS24" s="31"/>
      <c r="DT24" s="31"/>
      <c r="DU24" s="31"/>
      <c r="DV24" s="31"/>
      <c r="DW24" s="31"/>
      <c r="DX24" s="46"/>
      <c r="DY24" s="47"/>
      <c r="DZ24" s="31"/>
      <c r="EA24" s="31"/>
      <c r="EB24" s="31"/>
      <c r="EC24" s="31"/>
      <c r="ED24" s="31"/>
      <c r="EE24" s="31"/>
      <c r="EF24" s="46"/>
      <c r="EG24" s="47"/>
      <c r="EH24" s="48">
        <f t="shared" si="10"/>
        <v>0</v>
      </c>
      <c r="EI24" s="48">
        <f t="shared" si="11"/>
        <v>0</v>
      </c>
      <c r="EJ24" s="28">
        <v>52446.165999999997</v>
      </c>
      <c r="EK24" s="28"/>
      <c r="EL24" s="28">
        <v>47064.165999999997</v>
      </c>
      <c r="EM24" s="28"/>
      <c r="EN24" s="28">
        <v>56448.535000000003</v>
      </c>
      <c r="EO24" s="28"/>
      <c r="EP24" s="32">
        <f t="shared" si="29"/>
        <v>155958.867</v>
      </c>
      <c r="EQ24" s="32">
        <f t="shared" si="29"/>
        <v>0</v>
      </c>
      <c r="ER24" s="28">
        <v>57547.29</v>
      </c>
      <c r="ES24" s="28"/>
      <c r="ET24" s="28">
        <v>59825.311000000002</v>
      </c>
      <c r="EU24" s="28"/>
      <c r="EV24" s="28">
        <v>62127.231</v>
      </c>
      <c r="EW24" s="28"/>
      <c r="EX24" s="32">
        <f t="shared" si="30"/>
        <v>179499.83199999999</v>
      </c>
      <c r="EY24" s="32">
        <f t="shared" si="30"/>
        <v>0</v>
      </c>
      <c r="EZ24" s="28">
        <v>61477.567999999999</v>
      </c>
      <c r="FA24" s="28"/>
      <c r="FB24" s="28">
        <v>63474.097000000002</v>
      </c>
      <c r="FC24" s="28"/>
      <c r="FD24" s="28">
        <v>62463.949000000001</v>
      </c>
      <c r="FE24" s="28"/>
      <c r="FF24" s="32">
        <f t="shared" si="31"/>
        <v>187415.614</v>
      </c>
      <c r="FG24" s="32">
        <f t="shared" si="31"/>
        <v>0</v>
      </c>
      <c r="FH24" s="28">
        <v>66041.536999999997</v>
      </c>
      <c r="FI24" s="28"/>
      <c r="FJ24" s="28">
        <v>63975.870999999999</v>
      </c>
      <c r="FK24" s="28"/>
      <c r="FL24" s="28">
        <v>66329.64</v>
      </c>
      <c r="FM24" s="28"/>
      <c r="FN24" s="32">
        <f t="shared" si="67"/>
        <v>196347.04800000001</v>
      </c>
      <c r="FO24" s="32">
        <f t="shared" si="12"/>
        <v>0</v>
      </c>
      <c r="FP24" s="48">
        <f t="shared" si="13"/>
        <v>719221.36100000003</v>
      </c>
      <c r="FQ24" s="48">
        <f t="shared" si="14"/>
        <v>0</v>
      </c>
      <c r="FR24" s="28">
        <f t="shared" si="32"/>
        <v>56137.594104686861</v>
      </c>
      <c r="FS24" s="28">
        <f t="shared" si="33"/>
        <v>32.680999999999997</v>
      </c>
      <c r="FT24" s="28">
        <f t="shared" si="34"/>
        <v>50310.873249892189</v>
      </c>
      <c r="FU24" s="28">
        <f t="shared" si="35"/>
        <v>8.0000000000000002E-3</v>
      </c>
      <c r="FV24" s="28">
        <f t="shared" si="36"/>
        <v>60110.963676893392</v>
      </c>
      <c r="FW24" s="28">
        <f t="shared" si="37"/>
        <v>3.5000000000000003E-2</v>
      </c>
      <c r="FX24" s="28">
        <f t="shared" si="38"/>
        <v>166559.43103147243</v>
      </c>
      <c r="FY24" s="28">
        <f t="shared" si="39"/>
        <v>32.723999999999997</v>
      </c>
      <c r="FZ24" s="28">
        <f t="shared" si="40"/>
        <v>60958.110457385708</v>
      </c>
      <c r="GA24" s="28">
        <f t="shared" si="41"/>
        <v>0</v>
      </c>
      <c r="GB24" s="28">
        <f t="shared" si="42"/>
        <v>62463.07977340377</v>
      </c>
      <c r="GC24" s="28">
        <f t="shared" si="43"/>
        <v>1.232</v>
      </c>
      <c r="GD24" s="28">
        <f t="shared" si="44"/>
        <v>64643.8276754037</v>
      </c>
      <c r="GE24" s="28">
        <f t="shared" si="45"/>
        <v>1.7999999999999999E-2</v>
      </c>
      <c r="GF24" s="28">
        <f t="shared" si="46"/>
        <v>188065.01790619316</v>
      </c>
      <c r="GG24" s="28">
        <f t="shared" si="47"/>
        <v>1.25</v>
      </c>
      <c r="GH24" s="28">
        <f t="shared" si="48"/>
        <v>63783.276849152797</v>
      </c>
      <c r="GI24" s="28">
        <f t="shared" si="49"/>
        <v>3.2000000000000001E-2</v>
      </c>
      <c r="GJ24" s="28">
        <f t="shared" si="50"/>
        <v>66655.653588861474</v>
      </c>
      <c r="GK24" s="28">
        <f t="shared" si="51"/>
        <v>83.947000000000003</v>
      </c>
      <c r="GL24" s="28">
        <f t="shared" si="52"/>
        <v>65817.850686342834</v>
      </c>
      <c r="GM24" s="28">
        <f t="shared" si="53"/>
        <v>2E-3</v>
      </c>
      <c r="GN24" s="28">
        <f t="shared" si="54"/>
        <v>196256.7811243571</v>
      </c>
      <c r="GO24" s="28">
        <f t="shared" si="55"/>
        <v>83.981000000000009</v>
      </c>
      <c r="GP24" s="28">
        <f t="shared" si="56"/>
        <v>69462.593523414893</v>
      </c>
      <c r="GQ24" s="28">
        <f t="shared" si="57"/>
        <v>51.681000000000004</v>
      </c>
      <c r="GR24" s="28">
        <f t="shared" si="58"/>
        <v>67565.892657639008</v>
      </c>
      <c r="GS24" s="28">
        <f t="shared" si="59"/>
        <v>2.1999999999999999E-2</v>
      </c>
      <c r="GT24" s="28">
        <f t="shared" si="60"/>
        <v>70235.685455609855</v>
      </c>
      <c r="GU24" s="28">
        <f t="shared" si="61"/>
        <v>0.03</v>
      </c>
      <c r="GV24" s="28">
        <f t="shared" si="62"/>
        <v>207264.17163666376</v>
      </c>
      <c r="GW24" s="28">
        <f t="shared" si="63"/>
        <v>51.733000000000004</v>
      </c>
      <c r="GX24" s="33">
        <f t="shared" si="17"/>
        <v>758145.40169868642</v>
      </c>
      <c r="GY24" s="33">
        <f t="shared" si="18"/>
        <v>169.68800000000002</v>
      </c>
      <c r="GZ24" s="102">
        <f t="shared" si="64"/>
        <v>758315.08969868638</v>
      </c>
    </row>
    <row r="25" spans="1:208" s="7" customFormat="1" x14ac:dyDescent="0.2">
      <c r="A25" s="10">
        <f t="shared" si="19"/>
        <v>17</v>
      </c>
      <c r="B25" s="11" t="s">
        <v>36</v>
      </c>
      <c r="C25" s="12" t="s">
        <v>20</v>
      </c>
      <c r="D25" s="14">
        <v>1495.5194442468144</v>
      </c>
      <c r="E25" s="14"/>
      <c r="F25" s="14">
        <v>1225.8820998787846</v>
      </c>
      <c r="G25" s="14"/>
      <c r="H25" s="14">
        <v>1544.1813211413364</v>
      </c>
      <c r="I25" s="14"/>
      <c r="J25" s="13">
        <f t="shared" si="20"/>
        <v>4265.5828652669352</v>
      </c>
      <c r="K25" s="13">
        <f t="shared" si="20"/>
        <v>0</v>
      </c>
      <c r="L25" s="19">
        <v>1479.1758293890125</v>
      </c>
      <c r="M25" s="19"/>
      <c r="N25" s="19">
        <v>1188.8099896043477</v>
      </c>
      <c r="O25" s="19"/>
      <c r="P25" s="19">
        <v>1128.5869679930274</v>
      </c>
      <c r="Q25" s="19"/>
      <c r="R25" s="13">
        <f t="shared" si="21"/>
        <v>3796.5727869863877</v>
      </c>
      <c r="S25" s="13">
        <f t="shared" si="22"/>
        <v>0</v>
      </c>
      <c r="T25" s="14">
        <v>1030.7788399533242</v>
      </c>
      <c r="U25" s="14"/>
      <c r="V25" s="14">
        <v>1535.8650655888089</v>
      </c>
      <c r="W25" s="14"/>
      <c r="X25" s="14">
        <v>1523.0978774009093</v>
      </c>
      <c r="Y25" s="14"/>
      <c r="Z25" s="13">
        <f t="shared" si="65"/>
        <v>4089.7417829430424</v>
      </c>
      <c r="AA25" s="13">
        <f t="shared" si="66"/>
        <v>0</v>
      </c>
      <c r="AB25" s="14">
        <v>1561.8946311391819</v>
      </c>
      <c r="AC25" s="14"/>
      <c r="AD25" s="14">
        <v>1539.8665212601416</v>
      </c>
      <c r="AE25" s="14"/>
      <c r="AF25" s="14">
        <v>1635.0687806298417</v>
      </c>
      <c r="AG25" s="14"/>
      <c r="AH25" s="13">
        <f t="shared" si="23"/>
        <v>4736.8299330291657</v>
      </c>
      <c r="AI25" s="13">
        <f t="shared" si="24"/>
        <v>0</v>
      </c>
      <c r="AJ25" s="48">
        <f t="shared" si="0"/>
        <v>16888.727368225533</v>
      </c>
      <c r="AK25" s="48">
        <f t="shared" si="1"/>
        <v>0</v>
      </c>
      <c r="AL25" s="14">
        <v>1594.268</v>
      </c>
      <c r="AM25" s="14">
        <v>2.5640000000000001</v>
      </c>
      <c r="AN25" s="14">
        <v>1682.16</v>
      </c>
      <c r="AO25" s="14">
        <v>2.5219999999999998</v>
      </c>
      <c r="AP25" s="14">
        <v>1469.2370000000001</v>
      </c>
      <c r="AQ25" s="14">
        <v>2.2930000000000001</v>
      </c>
      <c r="AR25" s="13">
        <f t="shared" si="2"/>
        <v>4745.665</v>
      </c>
      <c r="AS25" s="13">
        <f t="shared" si="2"/>
        <v>7.3790000000000004</v>
      </c>
      <c r="AT25" s="19">
        <v>1245.1030000000001</v>
      </c>
      <c r="AU25" s="19">
        <v>1.41</v>
      </c>
      <c r="AV25" s="19">
        <v>913.48900000000003</v>
      </c>
      <c r="AW25" s="19">
        <v>3.323</v>
      </c>
      <c r="AX25" s="19">
        <v>791.26</v>
      </c>
      <c r="AY25" s="19">
        <v>11.148</v>
      </c>
      <c r="AZ25" s="13">
        <f t="shared" si="3"/>
        <v>2949.8519999999999</v>
      </c>
      <c r="BA25" s="13">
        <f t="shared" si="3"/>
        <v>15.881</v>
      </c>
      <c r="BB25" s="24">
        <v>828.476</v>
      </c>
      <c r="BC25" s="24">
        <v>1.109</v>
      </c>
      <c r="BD25" s="24">
        <v>953.90899999999999</v>
      </c>
      <c r="BE25" s="24">
        <v>3.4180000000000001</v>
      </c>
      <c r="BF25" s="24">
        <v>1047.0150000000001</v>
      </c>
      <c r="BG25" s="24">
        <v>0.70599999999999996</v>
      </c>
      <c r="BH25" s="13">
        <f t="shared" si="4"/>
        <v>2829.4</v>
      </c>
      <c r="BI25" s="13">
        <f t="shared" si="4"/>
        <v>5.2330000000000005</v>
      </c>
      <c r="BJ25" s="24">
        <v>1243.1880000000001</v>
      </c>
      <c r="BK25" s="24">
        <v>0.97799999999999998</v>
      </c>
      <c r="BL25" s="24">
        <v>1422.0830000000001</v>
      </c>
      <c r="BM25" s="24">
        <v>0.95399999999999996</v>
      </c>
      <c r="BN25" s="24">
        <v>1640.701</v>
      </c>
      <c r="BO25" s="24">
        <v>1.1240000000000001</v>
      </c>
      <c r="BP25" s="13">
        <f t="shared" si="5"/>
        <v>4305.9719999999998</v>
      </c>
      <c r="BQ25" s="13">
        <f t="shared" si="5"/>
        <v>3.056</v>
      </c>
      <c r="BR25" s="48">
        <f t="shared" si="6"/>
        <v>14830.888999999999</v>
      </c>
      <c r="BS25" s="48">
        <f t="shared" si="7"/>
        <v>31.549000000000003</v>
      </c>
      <c r="BT25" s="28">
        <v>95.450999999999993</v>
      </c>
      <c r="BU25" s="28"/>
      <c r="BV25" s="28">
        <v>112.934</v>
      </c>
      <c r="BW25" s="28"/>
      <c r="BX25" s="28">
        <v>100.63800000000001</v>
      </c>
      <c r="BY25" s="28"/>
      <c r="BZ25" s="32">
        <f t="shared" si="25"/>
        <v>309.02300000000002</v>
      </c>
      <c r="CA25" s="32">
        <f t="shared" si="25"/>
        <v>0</v>
      </c>
      <c r="CB25" s="28">
        <v>66.545000000000002</v>
      </c>
      <c r="CC25" s="28"/>
      <c r="CD25" s="28">
        <v>76.713999999999999</v>
      </c>
      <c r="CE25" s="28"/>
      <c r="CF25" s="28">
        <v>72.271000000000001</v>
      </c>
      <c r="CG25" s="28">
        <v>1.252</v>
      </c>
      <c r="CH25" s="32">
        <f t="shared" si="26"/>
        <v>215.53000000000003</v>
      </c>
      <c r="CI25" s="32">
        <f t="shared" si="26"/>
        <v>1.252</v>
      </c>
      <c r="CJ25" s="14">
        <v>72.534000000000006</v>
      </c>
      <c r="CK25" s="14">
        <v>0.55100000000000005</v>
      </c>
      <c r="CL25" s="14">
        <v>96.277000000000001</v>
      </c>
      <c r="CM25" s="14">
        <v>1.8089999999999999</v>
      </c>
      <c r="CN25" s="14">
        <v>94.313999999999993</v>
      </c>
      <c r="CO25" s="14">
        <v>0.68</v>
      </c>
      <c r="CP25" s="32">
        <f t="shared" si="27"/>
        <v>263.125</v>
      </c>
      <c r="CQ25" s="32">
        <f t="shared" si="27"/>
        <v>3.04</v>
      </c>
      <c r="CR25" s="14">
        <v>77.69</v>
      </c>
      <c r="CS25" s="14">
        <v>0.746</v>
      </c>
      <c r="CT25" s="14">
        <v>87.802000000000007</v>
      </c>
      <c r="CU25" s="14">
        <v>0.90100000000000002</v>
      </c>
      <c r="CV25" s="14">
        <v>90.328000000000003</v>
      </c>
      <c r="CW25" s="14">
        <v>0.82399999999999995</v>
      </c>
      <c r="CX25" s="32">
        <f t="shared" si="28"/>
        <v>255.82000000000002</v>
      </c>
      <c r="CY25" s="32">
        <f t="shared" si="28"/>
        <v>2.4710000000000001</v>
      </c>
      <c r="CZ25" s="48">
        <f t="shared" si="8"/>
        <v>1043.498</v>
      </c>
      <c r="DA25" s="48">
        <f t="shared" si="9"/>
        <v>6.7629999999999999</v>
      </c>
      <c r="DB25" s="24"/>
      <c r="DC25" s="24"/>
      <c r="DD25" s="24"/>
      <c r="DE25" s="24"/>
      <c r="DF25" s="24"/>
      <c r="DG25" s="24"/>
      <c r="DH25" s="42"/>
      <c r="DI25" s="43"/>
      <c r="DJ25" s="31"/>
      <c r="DK25" s="31"/>
      <c r="DL25" s="31"/>
      <c r="DM25" s="31"/>
      <c r="DN25" s="31"/>
      <c r="DO25" s="31"/>
      <c r="DP25" s="46"/>
      <c r="DQ25" s="47"/>
      <c r="DR25" s="31"/>
      <c r="DS25" s="31"/>
      <c r="DT25" s="31"/>
      <c r="DU25" s="31"/>
      <c r="DV25" s="31"/>
      <c r="DW25" s="31"/>
      <c r="DX25" s="46"/>
      <c r="DY25" s="47"/>
      <c r="DZ25" s="31"/>
      <c r="EA25" s="31"/>
      <c r="EB25" s="31"/>
      <c r="EC25" s="31"/>
      <c r="ED25" s="31"/>
      <c r="EE25" s="31"/>
      <c r="EF25" s="46"/>
      <c r="EG25" s="47"/>
      <c r="EH25" s="48">
        <f t="shared" si="10"/>
        <v>0</v>
      </c>
      <c r="EI25" s="48">
        <f t="shared" si="11"/>
        <v>0</v>
      </c>
      <c r="EJ25" s="28">
        <v>134.02000000000001</v>
      </c>
      <c r="EK25" s="28"/>
      <c r="EL25" s="28">
        <v>126.185</v>
      </c>
      <c r="EM25" s="28"/>
      <c r="EN25" s="28">
        <v>125.545</v>
      </c>
      <c r="EO25" s="28"/>
      <c r="EP25" s="32">
        <f t="shared" si="29"/>
        <v>385.75000000000006</v>
      </c>
      <c r="EQ25" s="32">
        <f t="shared" si="29"/>
        <v>0</v>
      </c>
      <c r="ER25" s="28">
        <v>91.903999999999996</v>
      </c>
      <c r="ES25" s="28"/>
      <c r="ET25" s="28">
        <v>87.444000000000003</v>
      </c>
      <c r="EU25" s="28"/>
      <c r="EV25" s="28">
        <v>89.888000000000005</v>
      </c>
      <c r="EW25" s="28"/>
      <c r="EX25" s="32">
        <f t="shared" si="30"/>
        <v>269.23599999999999</v>
      </c>
      <c r="EY25" s="32">
        <f t="shared" si="30"/>
        <v>0</v>
      </c>
      <c r="EZ25" s="28">
        <v>59.579000000000001</v>
      </c>
      <c r="FA25" s="28"/>
      <c r="FB25" s="28">
        <v>83.364999999999995</v>
      </c>
      <c r="FC25" s="28"/>
      <c r="FD25" s="28">
        <v>81.69</v>
      </c>
      <c r="FE25" s="28"/>
      <c r="FF25" s="32">
        <f t="shared" si="31"/>
        <v>224.63399999999999</v>
      </c>
      <c r="FG25" s="32">
        <f t="shared" si="31"/>
        <v>0</v>
      </c>
      <c r="FH25" s="28">
        <v>109.819</v>
      </c>
      <c r="FI25" s="28"/>
      <c r="FJ25" s="28">
        <v>127.062</v>
      </c>
      <c r="FK25" s="28"/>
      <c r="FL25" s="28">
        <v>135.30099999999999</v>
      </c>
      <c r="FM25" s="28"/>
      <c r="FN25" s="32">
        <f t="shared" si="67"/>
        <v>372.18200000000002</v>
      </c>
      <c r="FO25" s="32">
        <f t="shared" si="67"/>
        <v>0</v>
      </c>
      <c r="FP25" s="48">
        <f t="shared" si="13"/>
        <v>1251.8020000000001</v>
      </c>
      <c r="FQ25" s="48">
        <f t="shared" si="14"/>
        <v>0</v>
      </c>
      <c r="FR25" s="28">
        <f t="shared" si="32"/>
        <v>3319.2584442468146</v>
      </c>
      <c r="FS25" s="28">
        <f t="shared" si="33"/>
        <v>2.5640000000000001</v>
      </c>
      <c r="FT25" s="28">
        <f t="shared" si="34"/>
        <v>3147.1610998787851</v>
      </c>
      <c r="FU25" s="28">
        <f t="shared" si="35"/>
        <v>2.5219999999999998</v>
      </c>
      <c r="FV25" s="28">
        <f t="shared" si="36"/>
        <v>3239.6013211413365</v>
      </c>
      <c r="FW25" s="28">
        <f t="shared" si="37"/>
        <v>2.2930000000000001</v>
      </c>
      <c r="FX25" s="28">
        <f t="shared" si="38"/>
        <v>9706.0208652669335</v>
      </c>
      <c r="FY25" s="28">
        <f t="shared" si="39"/>
        <v>7.3790000000000004</v>
      </c>
      <c r="FZ25" s="28">
        <f t="shared" si="40"/>
        <v>2882.7278293890126</v>
      </c>
      <c r="GA25" s="28">
        <f t="shared" si="41"/>
        <v>1.41</v>
      </c>
      <c r="GB25" s="28">
        <f t="shared" si="42"/>
        <v>2266.4569896043477</v>
      </c>
      <c r="GC25" s="28">
        <f t="shared" si="43"/>
        <v>3.323</v>
      </c>
      <c r="GD25" s="28">
        <f t="shared" si="44"/>
        <v>2082.0059679930273</v>
      </c>
      <c r="GE25" s="28">
        <f t="shared" si="45"/>
        <v>12.4</v>
      </c>
      <c r="GF25" s="28">
        <f t="shared" si="46"/>
        <v>7231.1907869863871</v>
      </c>
      <c r="GG25" s="28">
        <f t="shared" si="47"/>
        <v>17.132999999999999</v>
      </c>
      <c r="GH25" s="28">
        <f t="shared" si="48"/>
        <v>1991.3678399533244</v>
      </c>
      <c r="GI25" s="28">
        <f t="shared" si="49"/>
        <v>1.6600000000000001</v>
      </c>
      <c r="GJ25" s="28">
        <f t="shared" si="50"/>
        <v>2669.4160655888086</v>
      </c>
      <c r="GK25" s="28">
        <f t="shared" si="51"/>
        <v>5.2270000000000003</v>
      </c>
      <c r="GL25" s="28">
        <f t="shared" si="52"/>
        <v>2746.1168774009093</v>
      </c>
      <c r="GM25" s="28">
        <f t="shared" si="53"/>
        <v>1.3860000000000001</v>
      </c>
      <c r="GN25" s="28">
        <f t="shared" si="54"/>
        <v>7406.9007829430429</v>
      </c>
      <c r="GO25" s="28">
        <f t="shared" si="55"/>
        <v>8.2729999999999997</v>
      </c>
      <c r="GP25" s="28">
        <f t="shared" si="56"/>
        <v>2992.591631139182</v>
      </c>
      <c r="GQ25" s="28">
        <f t="shared" si="57"/>
        <v>1.724</v>
      </c>
      <c r="GR25" s="28">
        <f t="shared" si="58"/>
        <v>3176.8135212601414</v>
      </c>
      <c r="GS25" s="28">
        <f t="shared" si="59"/>
        <v>1.855</v>
      </c>
      <c r="GT25" s="28">
        <f t="shared" si="60"/>
        <v>3501.3987806298419</v>
      </c>
      <c r="GU25" s="28">
        <f t="shared" si="61"/>
        <v>1.948</v>
      </c>
      <c r="GV25" s="28">
        <f t="shared" si="62"/>
        <v>9670.8039330291649</v>
      </c>
      <c r="GW25" s="28">
        <f t="shared" si="63"/>
        <v>5.5270000000000001</v>
      </c>
      <c r="GX25" s="33">
        <f t="shared" si="17"/>
        <v>34014.916368225531</v>
      </c>
      <c r="GY25" s="33">
        <f t="shared" si="18"/>
        <v>38.311999999999998</v>
      </c>
      <c r="GZ25" s="102">
        <f t="shared" si="64"/>
        <v>34053.228368225529</v>
      </c>
    </row>
    <row r="26" spans="1:208" s="7" customFormat="1" x14ac:dyDescent="0.2">
      <c r="A26" s="10">
        <f t="shared" si="19"/>
        <v>18</v>
      </c>
      <c r="B26" s="11" t="s">
        <v>37</v>
      </c>
      <c r="C26" s="12" t="s">
        <v>20</v>
      </c>
      <c r="D26" s="14"/>
      <c r="E26" s="14"/>
      <c r="F26" s="14"/>
      <c r="G26" s="14"/>
      <c r="H26" s="14"/>
      <c r="I26" s="14"/>
      <c r="J26" s="13">
        <f t="shared" si="20"/>
        <v>0</v>
      </c>
      <c r="K26" s="13">
        <f t="shared" si="20"/>
        <v>0</v>
      </c>
      <c r="L26" s="19"/>
      <c r="M26" s="19"/>
      <c r="N26" s="19"/>
      <c r="O26" s="19"/>
      <c r="P26" s="19"/>
      <c r="Q26" s="19"/>
      <c r="R26" s="13">
        <f t="shared" si="21"/>
        <v>0</v>
      </c>
      <c r="S26" s="13">
        <f t="shared" si="22"/>
        <v>0</v>
      </c>
      <c r="T26" s="14"/>
      <c r="U26" s="14"/>
      <c r="V26" s="14"/>
      <c r="W26" s="14"/>
      <c r="X26" s="14"/>
      <c r="Y26" s="14"/>
      <c r="Z26" s="13">
        <f t="shared" si="65"/>
        <v>0</v>
      </c>
      <c r="AA26" s="13">
        <f t="shared" si="66"/>
        <v>0</v>
      </c>
      <c r="AB26" s="14"/>
      <c r="AC26" s="14"/>
      <c r="AD26" s="14"/>
      <c r="AE26" s="14"/>
      <c r="AF26" s="14"/>
      <c r="AG26" s="14"/>
      <c r="AH26" s="13">
        <f t="shared" si="23"/>
        <v>0</v>
      </c>
      <c r="AI26" s="13">
        <f t="shared" si="24"/>
        <v>0</v>
      </c>
      <c r="AJ26" s="48">
        <f t="shared" si="0"/>
        <v>0</v>
      </c>
      <c r="AK26" s="48">
        <f t="shared" si="1"/>
        <v>0</v>
      </c>
      <c r="AL26" s="14">
        <v>2937.8420000000001</v>
      </c>
      <c r="AM26" s="14">
        <v>6.8230000000000004</v>
      </c>
      <c r="AN26" s="14">
        <v>2856.3319999999999</v>
      </c>
      <c r="AO26" s="14">
        <v>6.6050000000000004</v>
      </c>
      <c r="AP26" s="14">
        <v>2915.9369999999999</v>
      </c>
      <c r="AQ26" s="14">
        <v>6.835</v>
      </c>
      <c r="AR26" s="13">
        <f t="shared" si="2"/>
        <v>8710.1110000000008</v>
      </c>
      <c r="AS26" s="13">
        <f t="shared" si="2"/>
        <v>20.263000000000002</v>
      </c>
      <c r="AT26" s="19">
        <v>2668.9550000000017</v>
      </c>
      <c r="AU26" s="19">
        <v>0</v>
      </c>
      <c r="AV26" s="19">
        <v>2193.835</v>
      </c>
      <c r="AW26" s="19">
        <v>6.9610000000000003</v>
      </c>
      <c r="AX26" s="19">
        <v>1878.7049999999999</v>
      </c>
      <c r="AY26" s="19">
        <v>8.6180000000000003</v>
      </c>
      <c r="AZ26" s="13">
        <f t="shared" si="3"/>
        <v>6741.4950000000017</v>
      </c>
      <c r="BA26" s="13">
        <f t="shared" si="3"/>
        <v>15.579000000000001</v>
      </c>
      <c r="BB26" s="24">
        <v>2010.816</v>
      </c>
      <c r="BC26" s="24">
        <v>7.056</v>
      </c>
      <c r="BD26" s="24">
        <v>2155.4690000000001</v>
      </c>
      <c r="BE26" s="24">
        <v>7.093</v>
      </c>
      <c r="BF26" s="24">
        <v>2256.9409999999998</v>
      </c>
      <c r="BG26" s="24">
        <v>6.7770000000000001</v>
      </c>
      <c r="BH26" s="13">
        <f t="shared" si="4"/>
        <v>6423.2259999999997</v>
      </c>
      <c r="BI26" s="13">
        <f t="shared" si="4"/>
        <v>20.926000000000002</v>
      </c>
      <c r="BJ26" s="24">
        <v>2638.0189999999998</v>
      </c>
      <c r="BK26" s="24">
        <v>8.7040000000000006</v>
      </c>
      <c r="BL26" s="24">
        <v>2941.2849999999999</v>
      </c>
      <c r="BM26" s="24">
        <v>6.7809999999999997</v>
      </c>
      <c r="BN26" s="24">
        <v>2943.7750000000001</v>
      </c>
      <c r="BO26" s="24">
        <v>6.8959999999999999</v>
      </c>
      <c r="BP26" s="13">
        <f t="shared" si="5"/>
        <v>8523.0789999999997</v>
      </c>
      <c r="BQ26" s="13">
        <f t="shared" si="5"/>
        <v>22.381</v>
      </c>
      <c r="BR26" s="48">
        <f t="shared" si="6"/>
        <v>30397.911</v>
      </c>
      <c r="BS26" s="48">
        <f t="shared" si="7"/>
        <v>79.149000000000001</v>
      </c>
      <c r="BT26" s="28">
        <v>129.232</v>
      </c>
      <c r="BU26" s="28">
        <v>3.0000000000000001E-3</v>
      </c>
      <c r="BV26" s="28">
        <v>109.70699999999999</v>
      </c>
      <c r="BW26" s="28"/>
      <c r="BX26" s="28">
        <v>119.316</v>
      </c>
      <c r="BY26" s="28"/>
      <c r="BZ26" s="32">
        <f t="shared" si="25"/>
        <v>358.255</v>
      </c>
      <c r="CA26" s="32">
        <f t="shared" si="25"/>
        <v>3.0000000000000001E-3</v>
      </c>
      <c r="CB26" s="28">
        <v>98.988</v>
      </c>
      <c r="CC26" s="28"/>
      <c r="CD26" s="28">
        <v>100.825</v>
      </c>
      <c r="CE26" s="28">
        <v>7.0000000000000001E-3</v>
      </c>
      <c r="CF26" s="28">
        <v>102.99</v>
      </c>
      <c r="CG26" s="28"/>
      <c r="CH26" s="32">
        <f t="shared" si="26"/>
        <v>302.803</v>
      </c>
      <c r="CI26" s="32">
        <f t="shared" si="26"/>
        <v>7.0000000000000001E-3</v>
      </c>
      <c r="CJ26" s="14">
        <v>103.65300000000001</v>
      </c>
      <c r="CK26" s="14"/>
      <c r="CL26" s="14">
        <v>105.74</v>
      </c>
      <c r="CM26" s="14"/>
      <c r="CN26" s="14">
        <v>99.316000000000003</v>
      </c>
      <c r="CO26" s="14">
        <v>1E-3</v>
      </c>
      <c r="CP26" s="32">
        <f t="shared" si="27"/>
        <v>308.709</v>
      </c>
      <c r="CQ26" s="32">
        <f t="shared" si="27"/>
        <v>1E-3</v>
      </c>
      <c r="CR26" s="14">
        <v>108.937</v>
      </c>
      <c r="CS26" s="14"/>
      <c r="CT26" s="14">
        <v>122.934</v>
      </c>
      <c r="CU26" s="14"/>
      <c r="CV26" s="14">
        <v>148.35300000000001</v>
      </c>
      <c r="CW26" s="14"/>
      <c r="CX26" s="32">
        <f t="shared" si="28"/>
        <v>380.22399999999999</v>
      </c>
      <c r="CY26" s="32">
        <f t="shared" si="28"/>
        <v>0</v>
      </c>
      <c r="CZ26" s="48">
        <f t="shared" si="8"/>
        <v>1349.991</v>
      </c>
      <c r="DA26" s="48">
        <f t="shared" si="9"/>
        <v>1.0999999999999999E-2</v>
      </c>
      <c r="DB26" s="24"/>
      <c r="DC26" s="24"/>
      <c r="DD26" s="24"/>
      <c r="DE26" s="24"/>
      <c r="DF26" s="24"/>
      <c r="DG26" s="24"/>
      <c r="DH26" s="42"/>
      <c r="DI26" s="43"/>
      <c r="DJ26" s="31"/>
      <c r="DK26" s="31"/>
      <c r="DL26" s="31"/>
      <c r="DM26" s="31"/>
      <c r="DN26" s="31"/>
      <c r="DO26" s="31"/>
      <c r="DP26" s="46"/>
      <c r="DQ26" s="47"/>
      <c r="DR26" s="31"/>
      <c r="DS26" s="31"/>
      <c r="DT26" s="31"/>
      <c r="DU26" s="31"/>
      <c r="DV26" s="31"/>
      <c r="DW26" s="31"/>
      <c r="DX26" s="46"/>
      <c r="DY26" s="47"/>
      <c r="DZ26" s="31"/>
      <c r="EA26" s="31"/>
      <c r="EB26" s="31"/>
      <c r="EC26" s="31"/>
      <c r="ED26" s="31"/>
      <c r="EE26" s="31"/>
      <c r="EF26" s="46"/>
      <c r="EG26" s="47"/>
      <c r="EH26" s="48">
        <f t="shared" si="10"/>
        <v>0</v>
      </c>
      <c r="EI26" s="48">
        <f t="shared" si="11"/>
        <v>0</v>
      </c>
      <c r="EJ26" s="28">
        <v>978.65800000000002</v>
      </c>
      <c r="EK26" s="28"/>
      <c r="EL26" s="28">
        <v>915.75599999999997</v>
      </c>
      <c r="EM26" s="28"/>
      <c r="EN26" s="28">
        <v>1046.7919999999999</v>
      </c>
      <c r="EO26" s="28"/>
      <c r="EP26" s="32">
        <f t="shared" si="29"/>
        <v>2941.2060000000001</v>
      </c>
      <c r="EQ26" s="32">
        <f t="shared" si="29"/>
        <v>0</v>
      </c>
      <c r="ER26" s="28">
        <v>988.94899999999996</v>
      </c>
      <c r="ES26" s="28"/>
      <c r="ET26" s="28">
        <v>995.803</v>
      </c>
      <c r="EU26" s="28"/>
      <c r="EV26" s="28">
        <v>982.30799999999999</v>
      </c>
      <c r="EW26" s="28"/>
      <c r="EX26" s="32">
        <f t="shared" si="30"/>
        <v>2967.06</v>
      </c>
      <c r="EY26" s="32">
        <f t="shared" si="30"/>
        <v>0</v>
      </c>
      <c r="EZ26" s="28">
        <v>977.548</v>
      </c>
      <c r="FA26" s="28"/>
      <c r="FB26" s="28">
        <v>1014.365</v>
      </c>
      <c r="FC26" s="28"/>
      <c r="FD26" s="28">
        <v>1000.546</v>
      </c>
      <c r="FE26" s="28"/>
      <c r="FF26" s="32">
        <f t="shared" si="31"/>
        <v>2992.4589999999998</v>
      </c>
      <c r="FG26" s="32">
        <f t="shared" si="31"/>
        <v>0</v>
      </c>
      <c r="FH26" s="28">
        <v>1095.846</v>
      </c>
      <c r="FI26" s="28"/>
      <c r="FJ26" s="28">
        <v>1086.8320000000001</v>
      </c>
      <c r="FK26" s="28"/>
      <c r="FL26" s="28">
        <v>1129.617</v>
      </c>
      <c r="FM26" s="28"/>
      <c r="FN26" s="32">
        <f t="shared" si="67"/>
        <v>3312.2950000000001</v>
      </c>
      <c r="FO26" s="32">
        <f t="shared" si="67"/>
        <v>0</v>
      </c>
      <c r="FP26" s="48">
        <f t="shared" si="13"/>
        <v>12213.019999999999</v>
      </c>
      <c r="FQ26" s="48">
        <f t="shared" si="14"/>
        <v>0</v>
      </c>
      <c r="FR26" s="28">
        <f t="shared" si="32"/>
        <v>4045.732</v>
      </c>
      <c r="FS26" s="28">
        <f t="shared" si="33"/>
        <v>6.8260000000000005</v>
      </c>
      <c r="FT26" s="28">
        <f t="shared" si="34"/>
        <v>3881.7949999999996</v>
      </c>
      <c r="FU26" s="28">
        <f t="shared" si="35"/>
        <v>6.6050000000000004</v>
      </c>
      <c r="FV26" s="28">
        <f t="shared" si="36"/>
        <v>4082.0449999999996</v>
      </c>
      <c r="FW26" s="28">
        <f t="shared" si="37"/>
        <v>6.835</v>
      </c>
      <c r="FX26" s="28">
        <f t="shared" si="38"/>
        <v>12009.572</v>
      </c>
      <c r="FY26" s="28">
        <f t="shared" si="39"/>
        <v>20.266000000000002</v>
      </c>
      <c r="FZ26" s="28">
        <f t="shared" si="40"/>
        <v>3756.8920000000016</v>
      </c>
      <c r="GA26" s="28">
        <f t="shared" si="41"/>
        <v>0</v>
      </c>
      <c r="GB26" s="28">
        <f t="shared" si="42"/>
        <v>3290.4629999999997</v>
      </c>
      <c r="GC26" s="28">
        <f t="shared" si="43"/>
        <v>6.968</v>
      </c>
      <c r="GD26" s="28">
        <f t="shared" si="44"/>
        <v>2964.0029999999997</v>
      </c>
      <c r="GE26" s="28">
        <f t="shared" si="45"/>
        <v>8.6180000000000003</v>
      </c>
      <c r="GF26" s="28">
        <f t="shared" si="46"/>
        <v>10011.358000000002</v>
      </c>
      <c r="GG26" s="28">
        <f t="shared" si="47"/>
        <v>15.586</v>
      </c>
      <c r="GH26" s="28">
        <f t="shared" si="48"/>
        <v>3092.0169999999998</v>
      </c>
      <c r="GI26" s="28">
        <f t="shared" si="49"/>
        <v>7.056</v>
      </c>
      <c r="GJ26" s="28">
        <f t="shared" si="50"/>
        <v>3275.5739999999996</v>
      </c>
      <c r="GK26" s="28">
        <f t="shared" si="51"/>
        <v>7.093</v>
      </c>
      <c r="GL26" s="28">
        <f t="shared" si="52"/>
        <v>3356.8029999999999</v>
      </c>
      <c r="GM26" s="28">
        <f t="shared" si="53"/>
        <v>6.7780000000000005</v>
      </c>
      <c r="GN26" s="28">
        <f t="shared" si="54"/>
        <v>9724.3940000000002</v>
      </c>
      <c r="GO26" s="28">
        <f t="shared" si="55"/>
        <v>20.927000000000003</v>
      </c>
      <c r="GP26" s="28">
        <f t="shared" si="56"/>
        <v>3842.8019999999997</v>
      </c>
      <c r="GQ26" s="28">
        <f t="shared" si="57"/>
        <v>8.7040000000000006</v>
      </c>
      <c r="GR26" s="28">
        <f t="shared" si="58"/>
        <v>4151.0510000000004</v>
      </c>
      <c r="GS26" s="28">
        <f t="shared" si="59"/>
        <v>6.7809999999999997</v>
      </c>
      <c r="GT26" s="28">
        <f t="shared" si="60"/>
        <v>4221.7449999999999</v>
      </c>
      <c r="GU26" s="28">
        <f t="shared" si="61"/>
        <v>6.8959999999999999</v>
      </c>
      <c r="GV26" s="28">
        <f t="shared" si="62"/>
        <v>12215.598</v>
      </c>
      <c r="GW26" s="28">
        <f t="shared" si="63"/>
        <v>22.381</v>
      </c>
      <c r="GX26" s="33">
        <f t="shared" si="17"/>
        <v>43960.921999999999</v>
      </c>
      <c r="GY26" s="33">
        <f t="shared" si="18"/>
        <v>79.160000000000011</v>
      </c>
      <c r="GZ26" s="102">
        <f t="shared" si="64"/>
        <v>44040.082000000002</v>
      </c>
    </row>
    <row r="27" spans="1:208" s="7" customFormat="1" x14ac:dyDescent="0.2">
      <c r="A27" s="10">
        <f t="shared" si="19"/>
        <v>19</v>
      </c>
      <c r="B27" s="11" t="s">
        <v>38</v>
      </c>
      <c r="C27" s="12" t="s">
        <v>20</v>
      </c>
      <c r="D27" s="14"/>
      <c r="E27" s="14"/>
      <c r="F27" s="14"/>
      <c r="G27" s="14"/>
      <c r="H27" s="14"/>
      <c r="I27" s="14"/>
      <c r="J27" s="13">
        <f t="shared" si="20"/>
        <v>0</v>
      </c>
      <c r="K27" s="13">
        <f t="shared" si="20"/>
        <v>0</v>
      </c>
      <c r="L27" s="19"/>
      <c r="M27" s="19"/>
      <c r="N27" s="19"/>
      <c r="O27" s="19"/>
      <c r="P27" s="19"/>
      <c r="Q27" s="19"/>
      <c r="R27" s="13">
        <f t="shared" si="21"/>
        <v>0</v>
      </c>
      <c r="S27" s="13">
        <f t="shared" si="22"/>
        <v>0</v>
      </c>
      <c r="T27" s="14"/>
      <c r="U27" s="14"/>
      <c r="V27" s="14"/>
      <c r="W27" s="14"/>
      <c r="X27" s="14"/>
      <c r="Y27" s="14"/>
      <c r="Z27" s="13">
        <f t="shared" si="65"/>
        <v>0</v>
      </c>
      <c r="AA27" s="13">
        <f t="shared" si="66"/>
        <v>0</v>
      </c>
      <c r="AB27" s="14"/>
      <c r="AC27" s="14"/>
      <c r="AD27" s="14"/>
      <c r="AE27" s="14"/>
      <c r="AF27" s="14"/>
      <c r="AG27" s="14"/>
      <c r="AH27" s="13">
        <f t="shared" si="23"/>
        <v>0</v>
      </c>
      <c r="AI27" s="13">
        <f t="shared" si="24"/>
        <v>0</v>
      </c>
      <c r="AJ27" s="48">
        <f t="shared" si="0"/>
        <v>0</v>
      </c>
      <c r="AK27" s="48">
        <f t="shared" si="1"/>
        <v>0</v>
      </c>
      <c r="AL27" s="14">
        <v>620.84100000000001</v>
      </c>
      <c r="AM27" s="14">
        <v>0.67</v>
      </c>
      <c r="AN27" s="14">
        <v>667.91099999999994</v>
      </c>
      <c r="AO27" s="14">
        <v>7.7649999999999997</v>
      </c>
      <c r="AP27" s="14">
        <v>842.48900000000003</v>
      </c>
      <c r="AQ27" s="14">
        <v>0.67</v>
      </c>
      <c r="AR27" s="13">
        <f t="shared" si="2"/>
        <v>2131.241</v>
      </c>
      <c r="AS27" s="13">
        <f t="shared" si="2"/>
        <v>9.1050000000000004</v>
      </c>
      <c r="AT27" s="19">
        <v>544.52499999999998</v>
      </c>
      <c r="AU27" s="19">
        <v>2.5680000000000001</v>
      </c>
      <c r="AV27" s="19">
        <v>440.29500000000002</v>
      </c>
      <c r="AW27" s="19">
        <v>1.032</v>
      </c>
      <c r="AX27" s="19">
        <v>430.47699999999998</v>
      </c>
      <c r="AY27" s="19">
        <v>0.84</v>
      </c>
      <c r="AZ27" s="13">
        <f t="shared" si="3"/>
        <v>1415.297</v>
      </c>
      <c r="BA27" s="13">
        <f t="shared" si="3"/>
        <v>4.4400000000000004</v>
      </c>
      <c r="BB27" s="24">
        <v>463.36</v>
      </c>
      <c r="BC27" s="24">
        <v>1.3160000000000001</v>
      </c>
      <c r="BD27" s="24">
        <v>471.08699999999999</v>
      </c>
      <c r="BE27" s="24">
        <v>0.84</v>
      </c>
      <c r="BF27" s="24">
        <v>509.72699999999998</v>
      </c>
      <c r="BG27" s="24">
        <v>0.75600000000000001</v>
      </c>
      <c r="BH27" s="13">
        <f t="shared" si="4"/>
        <v>1444.174</v>
      </c>
      <c r="BI27" s="13">
        <f t="shared" si="4"/>
        <v>2.9119999999999999</v>
      </c>
      <c r="BJ27" s="24">
        <v>543.88300000000004</v>
      </c>
      <c r="BK27" s="24">
        <v>1.081</v>
      </c>
      <c r="BL27" s="24">
        <v>608.10400000000004</v>
      </c>
      <c r="BM27" s="24">
        <v>0.67</v>
      </c>
      <c r="BN27" s="24">
        <v>694.53</v>
      </c>
      <c r="BO27" s="24">
        <v>1.018</v>
      </c>
      <c r="BP27" s="13">
        <f t="shared" si="5"/>
        <v>1846.5170000000001</v>
      </c>
      <c r="BQ27" s="13">
        <f t="shared" si="5"/>
        <v>2.7690000000000001</v>
      </c>
      <c r="BR27" s="48">
        <f t="shared" si="6"/>
        <v>6837.2289999999994</v>
      </c>
      <c r="BS27" s="48">
        <f t="shared" si="7"/>
        <v>19.225999999999999</v>
      </c>
      <c r="BT27" s="28">
        <v>1240.165</v>
      </c>
      <c r="BU27" s="28"/>
      <c r="BV27" s="28">
        <v>1363.242</v>
      </c>
      <c r="BW27" s="28"/>
      <c r="BX27" s="28">
        <v>1185.2719999999999</v>
      </c>
      <c r="BY27" s="28"/>
      <c r="BZ27" s="32">
        <f t="shared" si="25"/>
        <v>3788.6790000000001</v>
      </c>
      <c r="CA27" s="32">
        <f t="shared" si="25"/>
        <v>0</v>
      </c>
      <c r="CB27" s="28">
        <v>967.66899999999998</v>
      </c>
      <c r="CC27" s="28">
        <v>2.7029999999999998</v>
      </c>
      <c r="CD27" s="28">
        <v>753.31299999999999</v>
      </c>
      <c r="CE27" s="28"/>
      <c r="CF27" s="28">
        <v>737.23400000000004</v>
      </c>
      <c r="CG27" s="28"/>
      <c r="CH27" s="32">
        <f t="shared" si="26"/>
        <v>2458.2159999999999</v>
      </c>
      <c r="CI27" s="32">
        <f t="shared" si="26"/>
        <v>2.7029999999999998</v>
      </c>
      <c r="CJ27" s="14">
        <v>778.81399999999996</v>
      </c>
      <c r="CK27" s="14"/>
      <c r="CL27" s="14">
        <v>866.35900000000004</v>
      </c>
      <c r="CM27" s="14"/>
      <c r="CN27" s="14">
        <v>783.32500000000005</v>
      </c>
      <c r="CO27" s="14"/>
      <c r="CP27" s="32">
        <f t="shared" si="27"/>
        <v>2428.498</v>
      </c>
      <c r="CQ27" s="32">
        <f t="shared" si="27"/>
        <v>0</v>
      </c>
      <c r="CR27" s="14">
        <v>908.31700000000001</v>
      </c>
      <c r="CS27" s="14"/>
      <c r="CT27" s="14">
        <v>1084.674</v>
      </c>
      <c r="CU27" s="14"/>
      <c r="CV27" s="14">
        <v>1355.3140000000001</v>
      </c>
      <c r="CW27" s="14">
        <v>7.6999999999999999E-2</v>
      </c>
      <c r="CX27" s="32">
        <f t="shared" si="28"/>
        <v>3348.3050000000003</v>
      </c>
      <c r="CY27" s="32">
        <f t="shared" si="28"/>
        <v>7.6999999999999999E-2</v>
      </c>
      <c r="CZ27" s="48">
        <f t="shared" si="8"/>
        <v>12023.698</v>
      </c>
      <c r="DA27" s="48">
        <f t="shared" si="9"/>
        <v>2.78</v>
      </c>
      <c r="DB27" s="24"/>
      <c r="DC27" s="24"/>
      <c r="DD27" s="24"/>
      <c r="DE27" s="24"/>
      <c r="DF27" s="24"/>
      <c r="DG27" s="24"/>
      <c r="DH27" s="42"/>
      <c r="DI27" s="43"/>
      <c r="DJ27" s="31"/>
      <c r="DK27" s="31"/>
      <c r="DL27" s="31"/>
      <c r="DM27" s="31"/>
      <c r="DN27" s="31"/>
      <c r="DO27" s="31"/>
      <c r="DP27" s="46"/>
      <c r="DQ27" s="47"/>
      <c r="DR27" s="31"/>
      <c r="DS27" s="31"/>
      <c r="DT27" s="31"/>
      <c r="DU27" s="31"/>
      <c r="DV27" s="31"/>
      <c r="DW27" s="31"/>
      <c r="DX27" s="46"/>
      <c r="DY27" s="47"/>
      <c r="DZ27" s="31"/>
      <c r="EA27" s="31"/>
      <c r="EB27" s="31"/>
      <c r="EC27" s="31"/>
      <c r="ED27" s="31"/>
      <c r="EE27" s="31"/>
      <c r="EF27" s="46"/>
      <c r="EG27" s="47"/>
      <c r="EH27" s="48">
        <f t="shared" si="10"/>
        <v>0</v>
      </c>
      <c r="EI27" s="48">
        <f t="shared" si="11"/>
        <v>0</v>
      </c>
      <c r="EJ27" s="28"/>
      <c r="EK27" s="28"/>
      <c r="EL27" s="28"/>
      <c r="EM27" s="28"/>
      <c r="EN27" s="28"/>
      <c r="EO27" s="28"/>
      <c r="EP27" s="32">
        <f t="shared" si="29"/>
        <v>0</v>
      </c>
      <c r="EQ27" s="32">
        <f t="shared" si="29"/>
        <v>0</v>
      </c>
      <c r="ER27" s="28"/>
      <c r="ES27" s="28"/>
      <c r="ET27" s="28"/>
      <c r="EU27" s="28"/>
      <c r="EV27" s="28"/>
      <c r="EW27" s="28"/>
      <c r="EX27" s="32">
        <f t="shared" si="30"/>
        <v>0</v>
      </c>
      <c r="EY27" s="32">
        <f t="shared" si="30"/>
        <v>0</v>
      </c>
      <c r="EZ27" s="28"/>
      <c r="FA27" s="28"/>
      <c r="FB27" s="28"/>
      <c r="FC27" s="28"/>
      <c r="FD27" s="28"/>
      <c r="FE27" s="28"/>
      <c r="FF27" s="32">
        <f t="shared" si="31"/>
        <v>0</v>
      </c>
      <c r="FG27" s="32">
        <f t="shared" si="31"/>
        <v>0</v>
      </c>
      <c r="FH27" s="28"/>
      <c r="FI27" s="28"/>
      <c r="FJ27" s="28"/>
      <c r="FK27" s="28"/>
      <c r="FL27" s="28"/>
      <c r="FM27" s="28"/>
      <c r="FN27" s="32">
        <f t="shared" si="67"/>
        <v>0</v>
      </c>
      <c r="FO27" s="32">
        <f t="shared" si="67"/>
        <v>0</v>
      </c>
      <c r="FP27" s="48">
        <f t="shared" si="13"/>
        <v>0</v>
      </c>
      <c r="FQ27" s="48">
        <f t="shared" si="14"/>
        <v>0</v>
      </c>
      <c r="FR27" s="28">
        <f t="shared" si="32"/>
        <v>1861.0059999999999</v>
      </c>
      <c r="FS27" s="28">
        <f t="shared" si="33"/>
        <v>0.67</v>
      </c>
      <c r="FT27" s="28">
        <f t="shared" si="34"/>
        <v>2031.1529999999998</v>
      </c>
      <c r="FU27" s="28">
        <f t="shared" si="35"/>
        <v>7.7649999999999997</v>
      </c>
      <c r="FV27" s="28">
        <f t="shared" si="36"/>
        <v>2027.761</v>
      </c>
      <c r="FW27" s="28">
        <f t="shared" si="37"/>
        <v>0.67</v>
      </c>
      <c r="FX27" s="28">
        <f t="shared" si="38"/>
        <v>5919.92</v>
      </c>
      <c r="FY27" s="28">
        <f t="shared" si="39"/>
        <v>9.1050000000000004</v>
      </c>
      <c r="FZ27" s="28">
        <f t="shared" si="40"/>
        <v>1512.194</v>
      </c>
      <c r="GA27" s="28">
        <f t="shared" si="41"/>
        <v>5.2709999999999999</v>
      </c>
      <c r="GB27" s="28">
        <f t="shared" si="42"/>
        <v>1193.6079999999999</v>
      </c>
      <c r="GC27" s="28">
        <f t="shared" si="43"/>
        <v>1.032</v>
      </c>
      <c r="GD27" s="28">
        <f t="shared" si="44"/>
        <v>1167.711</v>
      </c>
      <c r="GE27" s="28">
        <f t="shared" si="45"/>
        <v>0.84</v>
      </c>
      <c r="GF27" s="28">
        <f t="shared" si="46"/>
        <v>3873.5129999999999</v>
      </c>
      <c r="GG27" s="28">
        <f t="shared" si="47"/>
        <v>7.1430000000000007</v>
      </c>
      <c r="GH27" s="28">
        <f t="shared" si="48"/>
        <v>1242.174</v>
      </c>
      <c r="GI27" s="28">
        <f t="shared" si="49"/>
        <v>1.3160000000000001</v>
      </c>
      <c r="GJ27" s="28">
        <f t="shared" si="50"/>
        <v>1337.4459999999999</v>
      </c>
      <c r="GK27" s="28">
        <f t="shared" si="51"/>
        <v>0.84</v>
      </c>
      <c r="GL27" s="28">
        <f t="shared" si="52"/>
        <v>1293.0520000000001</v>
      </c>
      <c r="GM27" s="28">
        <f t="shared" si="53"/>
        <v>0.75600000000000001</v>
      </c>
      <c r="GN27" s="28">
        <f t="shared" si="54"/>
        <v>3872.672</v>
      </c>
      <c r="GO27" s="28">
        <f t="shared" si="55"/>
        <v>2.9119999999999999</v>
      </c>
      <c r="GP27" s="28">
        <f t="shared" si="56"/>
        <v>1452.2</v>
      </c>
      <c r="GQ27" s="28">
        <f t="shared" si="57"/>
        <v>1.081</v>
      </c>
      <c r="GR27" s="28">
        <f t="shared" si="58"/>
        <v>1692.778</v>
      </c>
      <c r="GS27" s="28">
        <f t="shared" si="59"/>
        <v>0.67</v>
      </c>
      <c r="GT27" s="28">
        <f t="shared" si="60"/>
        <v>2049.8440000000001</v>
      </c>
      <c r="GU27" s="28">
        <f t="shared" si="61"/>
        <v>1.095</v>
      </c>
      <c r="GV27" s="28">
        <f t="shared" si="62"/>
        <v>5194.8220000000001</v>
      </c>
      <c r="GW27" s="28">
        <f t="shared" si="63"/>
        <v>2.8460000000000001</v>
      </c>
      <c r="GX27" s="33">
        <f t="shared" si="17"/>
        <v>18860.927000000003</v>
      </c>
      <c r="GY27" s="33">
        <f t="shared" si="18"/>
        <v>22.006</v>
      </c>
      <c r="GZ27" s="102">
        <f t="shared" si="64"/>
        <v>18882.933000000005</v>
      </c>
    </row>
    <row r="28" spans="1:208" s="7" customFormat="1" x14ac:dyDescent="0.2">
      <c r="A28" s="10">
        <f t="shared" si="19"/>
        <v>20</v>
      </c>
      <c r="B28" s="11" t="s">
        <v>39</v>
      </c>
      <c r="C28" s="12" t="s">
        <v>20</v>
      </c>
      <c r="D28" s="14"/>
      <c r="E28" s="14"/>
      <c r="F28" s="14"/>
      <c r="G28" s="14"/>
      <c r="H28" s="14"/>
      <c r="I28" s="14"/>
      <c r="J28" s="13">
        <f t="shared" si="20"/>
        <v>0</v>
      </c>
      <c r="K28" s="13">
        <f t="shared" si="20"/>
        <v>0</v>
      </c>
      <c r="L28" s="19"/>
      <c r="M28" s="19"/>
      <c r="N28" s="19"/>
      <c r="O28" s="19"/>
      <c r="P28" s="19"/>
      <c r="Q28" s="19"/>
      <c r="R28" s="13">
        <f t="shared" si="21"/>
        <v>0</v>
      </c>
      <c r="S28" s="13">
        <f t="shared" si="22"/>
        <v>0</v>
      </c>
      <c r="T28" s="14"/>
      <c r="U28" s="14"/>
      <c r="V28" s="14"/>
      <c r="W28" s="14"/>
      <c r="X28" s="14"/>
      <c r="Y28" s="14"/>
      <c r="Z28" s="13">
        <f t="shared" si="65"/>
        <v>0</v>
      </c>
      <c r="AA28" s="13">
        <f t="shared" si="66"/>
        <v>0</v>
      </c>
      <c r="AB28" s="14"/>
      <c r="AC28" s="14"/>
      <c r="AD28" s="14"/>
      <c r="AE28" s="14"/>
      <c r="AF28" s="14"/>
      <c r="AG28" s="14"/>
      <c r="AH28" s="13">
        <f t="shared" si="23"/>
        <v>0</v>
      </c>
      <c r="AI28" s="13">
        <f t="shared" si="24"/>
        <v>0</v>
      </c>
      <c r="AJ28" s="48">
        <f t="shared" si="0"/>
        <v>0</v>
      </c>
      <c r="AK28" s="48">
        <f t="shared" si="1"/>
        <v>0</v>
      </c>
      <c r="AL28" s="14">
        <v>638.72199999999998</v>
      </c>
      <c r="AM28" s="14">
        <v>17.916</v>
      </c>
      <c r="AN28" s="14">
        <v>634.51400000000001</v>
      </c>
      <c r="AO28" s="14">
        <v>1.8420000000000001</v>
      </c>
      <c r="AP28" s="14">
        <v>656.10199999999998</v>
      </c>
      <c r="AQ28" s="14">
        <v>5.1159999999999997</v>
      </c>
      <c r="AR28" s="13">
        <f t="shared" si="2"/>
        <v>1929.3379999999997</v>
      </c>
      <c r="AS28" s="13">
        <f t="shared" si="2"/>
        <v>24.873999999999999</v>
      </c>
      <c r="AT28" s="19">
        <v>531.072</v>
      </c>
      <c r="AU28" s="19">
        <v>4.6440000000000001</v>
      </c>
      <c r="AV28" s="19">
        <v>398.54500000000002</v>
      </c>
      <c r="AW28" s="19">
        <v>4.7969999999999997</v>
      </c>
      <c r="AX28" s="19">
        <v>343.75799999999998</v>
      </c>
      <c r="AY28" s="19">
        <v>4.6440000000000001</v>
      </c>
      <c r="AZ28" s="13">
        <f t="shared" si="3"/>
        <v>1273.375</v>
      </c>
      <c r="BA28" s="13">
        <f t="shared" si="3"/>
        <v>14.084999999999999</v>
      </c>
      <c r="BB28" s="24">
        <v>329.49700000000001</v>
      </c>
      <c r="BC28" s="24">
        <v>4.7969999999999997</v>
      </c>
      <c r="BD28" s="24">
        <v>393.14499999999998</v>
      </c>
      <c r="BE28" s="24">
        <v>4.4249999999999998</v>
      </c>
      <c r="BF28" s="24">
        <v>441.18099999999998</v>
      </c>
      <c r="BG28" s="24">
        <v>4.8929999999999998</v>
      </c>
      <c r="BH28" s="13">
        <f t="shared" si="4"/>
        <v>1163.8230000000001</v>
      </c>
      <c r="BI28" s="13">
        <f t="shared" si="4"/>
        <v>14.114999999999998</v>
      </c>
      <c r="BJ28" s="24">
        <v>485.64</v>
      </c>
      <c r="BK28" s="24">
        <v>4.4249999999999998</v>
      </c>
      <c r="BL28" s="24">
        <v>570.74800000000005</v>
      </c>
      <c r="BM28" s="24">
        <v>4.883</v>
      </c>
      <c r="BN28" s="24">
        <v>612.99300000000005</v>
      </c>
      <c r="BO28" s="24">
        <v>11.404999999999999</v>
      </c>
      <c r="BP28" s="13">
        <f t="shared" si="5"/>
        <v>1669.3809999999999</v>
      </c>
      <c r="BQ28" s="13">
        <f t="shared" si="5"/>
        <v>20.713000000000001</v>
      </c>
      <c r="BR28" s="48">
        <f t="shared" si="6"/>
        <v>6035.9169999999995</v>
      </c>
      <c r="BS28" s="48">
        <f t="shared" si="7"/>
        <v>73.787000000000006</v>
      </c>
      <c r="BT28" s="28">
        <v>18.882000000000001</v>
      </c>
      <c r="BU28" s="28"/>
      <c r="BV28" s="28">
        <v>15.601000000000001</v>
      </c>
      <c r="BW28" s="28">
        <v>3.4000000000000002E-2</v>
      </c>
      <c r="BX28" s="28">
        <v>17.777999999999999</v>
      </c>
      <c r="BY28" s="28"/>
      <c r="BZ28" s="32">
        <f t="shared" si="25"/>
        <v>52.261000000000003</v>
      </c>
      <c r="CA28" s="32">
        <f t="shared" si="25"/>
        <v>3.4000000000000002E-2</v>
      </c>
      <c r="CB28" s="28">
        <v>13.497999999999999</v>
      </c>
      <c r="CC28" s="28"/>
      <c r="CD28" s="28">
        <v>13.451000000000001</v>
      </c>
      <c r="CE28" s="28"/>
      <c r="CF28" s="28">
        <v>15.247</v>
      </c>
      <c r="CG28" s="28"/>
      <c r="CH28" s="32">
        <f t="shared" si="26"/>
        <v>42.195999999999998</v>
      </c>
      <c r="CI28" s="32">
        <f t="shared" si="26"/>
        <v>0</v>
      </c>
      <c r="CJ28" s="14">
        <v>13.599</v>
      </c>
      <c r="CK28" s="14"/>
      <c r="CL28" s="14">
        <v>14.308999999999999</v>
      </c>
      <c r="CM28" s="14"/>
      <c r="CN28" s="14">
        <v>12.763999999999999</v>
      </c>
      <c r="CO28" s="14"/>
      <c r="CP28" s="32">
        <f t="shared" si="27"/>
        <v>40.671999999999997</v>
      </c>
      <c r="CQ28" s="32">
        <f t="shared" si="27"/>
        <v>0</v>
      </c>
      <c r="CR28" s="14">
        <v>11.436</v>
      </c>
      <c r="CS28" s="14">
        <v>0.36299999999999999</v>
      </c>
      <c r="CT28" s="14">
        <v>13.132</v>
      </c>
      <c r="CU28" s="14"/>
      <c r="CV28" s="14">
        <v>11.33</v>
      </c>
      <c r="CW28" s="14">
        <v>0.38100000000000001</v>
      </c>
      <c r="CX28" s="32">
        <f t="shared" si="28"/>
        <v>35.897999999999996</v>
      </c>
      <c r="CY28" s="32">
        <f t="shared" si="28"/>
        <v>0.74399999999999999</v>
      </c>
      <c r="CZ28" s="48">
        <f t="shared" si="8"/>
        <v>171.02699999999999</v>
      </c>
      <c r="DA28" s="48">
        <f t="shared" si="9"/>
        <v>0.77800000000000002</v>
      </c>
      <c r="DB28" s="24"/>
      <c r="DC28" s="24"/>
      <c r="DD28" s="24"/>
      <c r="DE28" s="24"/>
      <c r="DF28" s="24"/>
      <c r="DG28" s="24"/>
      <c r="DH28" s="42"/>
      <c r="DI28" s="43"/>
      <c r="DJ28" s="31"/>
      <c r="DK28" s="31"/>
      <c r="DL28" s="31"/>
      <c r="DM28" s="31"/>
      <c r="DN28" s="31"/>
      <c r="DO28" s="31"/>
      <c r="DP28" s="46"/>
      <c r="DQ28" s="47"/>
      <c r="DR28" s="31"/>
      <c r="DS28" s="31"/>
      <c r="DT28" s="31"/>
      <c r="DU28" s="31"/>
      <c r="DV28" s="31"/>
      <c r="DW28" s="31"/>
      <c r="DX28" s="46"/>
      <c r="DY28" s="47"/>
      <c r="DZ28" s="31"/>
      <c r="EA28" s="31"/>
      <c r="EB28" s="31"/>
      <c r="EC28" s="31"/>
      <c r="ED28" s="31"/>
      <c r="EE28" s="31"/>
      <c r="EF28" s="46"/>
      <c r="EG28" s="47"/>
      <c r="EH28" s="48">
        <f t="shared" si="10"/>
        <v>0</v>
      </c>
      <c r="EI28" s="48">
        <f t="shared" si="11"/>
        <v>0</v>
      </c>
      <c r="EJ28" s="28"/>
      <c r="EK28" s="28"/>
      <c r="EL28" s="28"/>
      <c r="EM28" s="28"/>
      <c r="EN28" s="28"/>
      <c r="EO28" s="28"/>
      <c r="EP28" s="32">
        <f t="shared" si="29"/>
        <v>0</v>
      </c>
      <c r="EQ28" s="32">
        <f t="shared" si="29"/>
        <v>0</v>
      </c>
      <c r="ER28" s="28"/>
      <c r="ES28" s="28"/>
      <c r="ET28" s="28"/>
      <c r="EU28" s="28"/>
      <c r="EV28" s="28"/>
      <c r="EW28" s="28"/>
      <c r="EX28" s="32">
        <f t="shared" si="30"/>
        <v>0</v>
      </c>
      <c r="EY28" s="32">
        <f t="shared" si="30"/>
        <v>0</v>
      </c>
      <c r="EZ28" s="28"/>
      <c r="FA28" s="28"/>
      <c r="FB28" s="28"/>
      <c r="FC28" s="28"/>
      <c r="FD28" s="28"/>
      <c r="FE28" s="28"/>
      <c r="FF28" s="32">
        <f t="shared" si="31"/>
        <v>0</v>
      </c>
      <c r="FG28" s="32">
        <f t="shared" si="31"/>
        <v>0</v>
      </c>
      <c r="FH28" s="28"/>
      <c r="FI28" s="28"/>
      <c r="FJ28" s="28"/>
      <c r="FK28" s="28"/>
      <c r="FL28" s="28"/>
      <c r="FM28" s="28"/>
      <c r="FN28" s="32">
        <f t="shared" si="67"/>
        <v>0</v>
      </c>
      <c r="FO28" s="32">
        <f t="shared" si="67"/>
        <v>0</v>
      </c>
      <c r="FP28" s="48">
        <f t="shared" si="13"/>
        <v>0</v>
      </c>
      <c r="FQ28" s="48">
        <f t="shared" si="14"/>
        <v>0</v>
      </c>
      <c r="FR28" s="28">
        <f t="shared" si="32"/>
        <v>657.60399999999993</v>
      </c>
      <c r="FS28" s="28">
        <f t="shared" si="33"/>
        <v>17.916</v>
      </c>
      <c r="FT28" s="28">
        <f t="shared" si="34"/>
        <v>650.11500000000001</v>
      </c>
      <c r="FU28" s="28">
        <f t="shared" si="35"/>
        <v>1.8760000000000001</v>
      </c>
      <c r="FV28" s="28">
        <f t="shared" si="36"/>
        <v>673.88</v>
      </c>
      <c r="FW28" s="28">
        <f t="shared" si="37"/>
        <v>5.1159999999999997</v>
      </c>
      <c r="FX28" s="28">
        <f t="shared" si="38"/>
        <v>1981.5989999999997</v>
      </c>
      <c r="FY28" s="28">
        <f t="shared" si="39"/>
        <v>24.907999999999998</v>
      </c>
      <c r="FZ28" s="28">
        <f t="shared" si="40"/>
        <v>544.57000000000005</v>
      </c>
      <c r="GA28" s="28">
        <f t="shared" si="41"/>
        <v>4.6440000000000001</v>
      </c>
      <c r="GB28" s="28">
        <f t="shared" si="42"/>
        <v>411.99600000000004</v>
      </c>
      <c r="GC28" s="28">
        <f t="shared" si="43"/>
        <v>4.7969999999999997</v>
      </c>
      <c r="GD28" s="28">
        <f t="shared" si="44"/>
        <v>359.005</v>
      </c>
      <c r="GE28" s="28">
        <f t="shared" si="45"/>
        <v>4.6440000000000001</v>
      </c>
      <c r="GF28" s="28">
        <f t="shared" si="46"/>
        <v>1315.5709999999999</v>
      </c>
      <c r="GG28" s="28">
        <f t="shared" si="47"/>
        <v>14.084999999999999</v>
      </c>
      <c r="GH28" s="28">
        <f t="shared" si="48"/>
        <v>343.096</v>
      </c>
      <c r="GI28" s="28">
        <f t="shared" si="49"/>
        <v>4.7969999999999997</v>
      </c>
      <c r="GJ28" s="28">
        <f t="shared" si="50"/>
        <v>407.45400000000001</v>
      </c>
      <c r="GK28" s="28">
        <f t="shared" si="51"/>
        <v>4.4249999999999998</v>
      </c>
      <c r="GL28" s="28">
        <f t="shared" si="52"/>
        <v>453.94499999999999</v>
      </c>
      <c r="GM28" s="28">
        <f t="shared" si="53"/>
        <v>4.8929999999999998</v>
      </c>
      <c r="GN28" s="28">
        <f t="shared" si="54"/>
        <v>1204.4950000000001</v>
      </c>
      <c r="GO28" s="28">
        <f t="shared" si="55"/>
        <v>14.114999999999998</v>
      </c>
      <c r="GP28" s="28">
        <f t="shared" si="56"/>
        <v>497.07599999999996</v>
      </c>
      <c r="GQ28" s="28">
        <f t="shared" si="57"/>
        <v>4.7880000000000003</v>
      </c>
      <c r="GR28" s="28">
        <f t="shared" si="58"/>
        <v>583.88</v>
      </c>
      <c r="GS28" s="28">
        <f t="shared" si="59"/>
        <v>4.883</v>
      </c>
      <c r="GT28" s="28">
        <f t="shared" si="60"/>
        <v>624.32300000000009</v>
      </c>
      <c r="GU28" s="28">
        <f t="shared" si="61"/>
        <v>11.786</v>
      </c>
      <c r="GV28" s="28">
        <f t="shared" si="62"/>
        <v>1705.2789999999998</v>
      </c>
      <c r="GW28" s="28">
        <f t="shared" si="63"/>
        <v>21.457000000000001</v>
      </c>
      <c r="GX28" s="33">
        <f t="shared" si="17"/>
        <v>6206.9439999999995</v>
      </c>
      <c r="GY28" s="33">
        <f t="shared" si="18"/>
        <v>74.564999999999998</v>
      </c>
      <c r="GZ28" s="102">
        <f t="shared" si="64"/>
        <v>6281.5089999999991</v>
      </c>
    </row>
    <row r="29" spans="1:208" s="7" customFormat="1" x14ac:dyDescent="0.2">
      <c r="A29" s="10">
        <f t="shared" si="19"/>
        <v>21</v>
      </c>
      <c r="B29" s="11" t="s">
        <v>40</v>
      </c>
      <c r="C29" s="12" t="s">
        <v>20</v>
      </c>
      <c r="D29" s="14">
        <v>3.8542215518928882</v>
      </c>
      <c r="E29" s="14"/>
      <c r="F29" s="14">
        <v>4.0067290493903345</v>
      </c>
      <c r="G29" s="14"/>
      <c r="H29" s="14">
        <v>3.8602585285770217</v>
      </c>
      <c r="I29" s="14"/>
      <c r="J29" s="13">
        <f t="shared" si="20"/>
        <v>11.721209129860245</v>
      </c>
      <c r="K29" s="13">
        <f t="shared" si="20"/>
        <v>0</v>
      </c>
      <c r="L29" s="19">
        <v>3.6243780125250074</v>
      </c>
      <c r="M29" s="19"/>
      <c r="N29" s="19">
        <v>1.420886538559212</v>
      </c>
      <c r="O29" s="19"/>
      <c r="P29" s="19">
        <v>1.7277977739976447</v>
      </c>
      <c r="Q29" s="19"/>
      <c r="R29" s="13">
        <f t="shared" si="21"/>
        <v>6.773062325081864</v>
      </c>
      <c r="S29" s="13">
        <f t="shared" si="22"/>
        <v>0</v>
      </c>
      <c r="T29" s="14">
        <v>1.1286924427126512</v>
      </c>
      <c r="U29" s="14"/>
      <c r="V29" s="14">
        <v>1.3210692811883822</v>
      </c>
      <c r="W29" s="14"/>
      <c r="X29" s="14">
        <v>1.8286949446415579</v>
      </c>
      <c r="Y29" s="14"/>
      <c r="Z29" s="13">
        <f t="shared" si="65"/>
        <v>4.2784566685425913</v>
      </c>
      <c r="AA29" s="13">
        <f t="shared" si="66"/>
        <v>0</v>
      </c>
      <c r="AB29" s="14">
        <v>3.3718830735750838</v>
      </c>
      <c r="AC29" s="14"/>
      <c r="AD29" s="14">
        <v>3.4669625307802288</v>
      </c>
      <c r="AE29" s="14"/>
      <c r="AF29" s="14">
        <v>3.5292039303320308</v>
      </c>
      <c r="AG29" s="14"/>
      <c r="AH29" s="13">
        <f t="shared" si="23"/>
        <v>10.368049534687344</v>
      </c>
      <c r="AI29" s="13">
        <f t="shared" si="24"/>
        <v>0</v>
      </c>
      <c r="AJ29" s="48">
        <f t="shared" si="0"/>
        <v>33.140777658172041</v>
      </c>
      <c r="AK29" s="48">
        <f t="shared" si="1"/>
        <v>0</v>
      </c>
      <c r="AL29" s="14">
        <v>2529.424</v>
      </c>
      <c r="AM29" s="14">
        <v>36.113</v>
      </c>
      <c r="AN29" s="14">
        <v>3004.6849999999999</v>
      </c>
      <c r="AO29" s="14">
        <v>28.097999999999999</v>
      </c>
      <c r="AP29" s="14">
        <v>2843.1590000000001</v>
      </c>
      <c r="AQ29" s="14">
        <v>38.031999999999996</v>
      </c>
      <c r="AR29" s="13">
        <f t="shared" si="2"/>
        <v>8377.268</v>
      </c>
      <c r="AS29" s="13">
        <f t="shared" si="2"/>
        <v>102.24299999999999</v>
      </c>
      <c r="AT29" s="19">
        <v>2739.491</v>
      </c>
      <c r="AU29" s="19">
        <v>25.085999999999999</v>
      </c>
      <c r="AV29" s="19">
        <v>2133.4319999999998</v>
      </c>
      <c r="AW29" s="19">
        <v>3.4580000000000002</v>
      </c>
      <c r="AX29" s="19">
        <v>2123.203</v>
      </c>
      <c r="AY29" s="19">
        <v>2.601</v>
      </c>
      <c r="AZ29" s="13">
        <f t="shared" si="3"/>
        <v>6996.1260000000002</v>
      </c>
      <c r="BA29" s="13">
        <f t="shared" si="3"/>
        <v>31.144999999999996</v>
      </c>
      <c r="BB29" s="24">
        <v>2194.1550000000002</v>
      </c>
      <c r="BC29" s="24">
        <v>3.5739999999999998</v>
      </c>
      <c r="BD29" s="24">
        <v>2261.1460000000002</v>
      </c>
      <c r="BE29" s="24">
        <v>34.707000000000001</v>
      </c>
      <c r="BF29" s="24">
        <v>2355.279</v>
      </c>
      <c r="BG29" s="24">
        <v>4.8920000000000003</v>
      </c>
      <c r="BH29" s="13">
        <f t="shared" si="4"/>
        <v>6810.58</v>
      </c>
      <c r="BI29" s="13">
        <f t="shared" si="4"/>
        <v>43.173000000000002</v>
      </c>
      <c r="BJ29" s="24">
        <v>2384.2849999999999</v>
      </c>
      <c r="BK29" s="24">
        <v>52.728000000000002</v>
      </c>
      <c r="BL29" s="24">
        <v>2797.3449999999998</v>
      </c>
      <c r="BM29" s="24">
        <v>43.24</v>
      </c>
      <c r="BN29" s="24">
        <v>2528.415</v>
      </c>
      <c r="BO29" s="24">
        <v>39.338000000000001</v>
      </c>
      <c r="BP29" s="13">
        <f t="shared" si="5"/>
        <v>7710.0449999999992</v>
      </c>
      <c r="BQ29" s="13">
        <f t="shared" si="5"/>
        <v>135.30600000000001</v>
      </c>
      <c r="BR29" s="48">
        <f t="shared" si="6"/>
        <v>29894.019</v>
      </c>
      <c r="BS29" s="48">
        <f t="shared" si="7"/>
        <v>311.86699999999996</v>
      </c>
      <c r="BT29" s="28">
        <v>4.0419999999999998</v>
      </c>
      <c r="BU29" s="28"/>
      <c r="BV29" s="28">
        <v>3.6379999999999999</v>
      </c>
      <c r="BW29" s="28"/>
      <c r="BX29" s="28">
        <v>2.6850000000000001</v>
      </c>
      <c r="BY29" s="28"/>
      <c r="BZ29" s="32">
        <f t="shared" si="25"/>
        <v>10.365</v>
      </c>
      <c r="CA29" s="32">
        <f t="shared" si="25"/>
        <v>0</v>
      </c>
      <c r="CB29" s="28">
        <v>4.0940000000000003</v>
      </c>
      <c r="CC29" s="28"/>
      <c r="CD29" s="28">
        <v>6.6319999999999997</v>
      </c>
      <c r="CE29" s="28"/>
      <c r="CF29" s="28">
        <v>4.9320000000000004</v>
      </c>
      <c r="CG29" s="28"/>
      <c r="CH29" s="32">
        <f t="shared" si="26"/>
        <v>15.657999999999999</v>
      </c>
      <c r="CI29" s="32">
        <f t="shared" si="26"/>
        <v>0</v>
      </c>
      <c r="CJ29" s="14">
        <v>5.0949999999999998</v>
      </c>
      <c r="CK29" s="14"/>
      <c r="CL29" s="14">
        <v>6.5410000000000004</v>
      </c>
      <c r="CM29" s="14"/>
      <c r="CN29" s="14">
        <v>3.7559999999999998</v>
      </c>
      <c r="CO29" s="14"/>
      <c r="CP29" s="32">
        <f t="shared" si="27"/>
        <v>15.391999999999999</v>
      </c>
      <c r="CQ29" s="32">
        <f t="shared" si="27"/>
        <v>0</v>
      </c>
      <c r="CR29" s="14">
        <v>6.298</v>
      </c>
      <c r="CS29" s="14"/>
      <c r="CT29" s="14">
        <v>5.92</v>
      </c>
      <c r="CU29" s="14"/>
      <c r="CV29" s="14">
        <v>5.1769999999999996</v>
      </c>
      <c r="CW29" s="14"/>
      <c r="CX29" s="32">
        <f t="shared" si="28"/>
        <v>17.395</v>
      </c>
      <c r="CY29" s="32">
        <f t="shared" si="28"/>
        <v>0</v>
      </c>
      <c r="CZ29" s="48">
        <f t="shared" si="8"/>
        <v>58.81</v>
      </c>
      <c r="DA29" s="48">
        <f t="shared" si="9"/>
        <v>0</v>
      </c>
      <c r="DB29" s="24"/>
      <c r="DC29" s="24"/>
      <c r="DD29" s="24"/>
      <c r="DE29" s="24"/>
      <c r="DF29" s="24"/>
      <c r="DG29" s="24"/>
      <c r="DH29" s="42"/>
      <c r="DI29" s="43"/>
      <c r="DJ29" s="31"/>
      <c r="DK29" s="31"/>
      <c r="DL29" s="31"/>
      <c r="DM29" s="31"/>
      <c r="DN29" s="31"/>
      <c r="DO29" s="31"/>
      <c r="DP29" s="46"/>
      <c r="DQ29" s="47"/>
      <c r="DR29" s="31"/>
      <c r="DS29" s="31"/>
      <c r="DT29" s="31"/>
      <c r="DU29" s="31"/>
      <c r="DV29" s="31"/>
      <c r="DW29" s="31"/>
      <c r="DX29" s="46"/>
      <c r="DY29" s="47"/>
      <c r="DZ29" s="31"/>
      <c r="EA29" s="31"/>
      <c r="EB29" s="31"/>
      <c r="EC29" s="31"/>
      <c r="ED29" s="31"/>
      <c r="EE29" s="31"/>
      <c r="EF29" s="46"/>
      <c r="EG29" s="47"/>
      <c r="EH29" s="48">
        <f t="shared" si="10"/>
        <v>0</v>
      </c>
      <c r="EI29" s="48">
        <f t="shared" si="11"/>
        <v>0</v>
      </c>
      <c r="EJ29" s="28">
        <v>1445.5070000000001</v>
      </c>
      <c r="EK29" s="28"/>
      <c r="EL29" s="28">
        <v>1308.7339999999999</v>
      </c>
      <c r="EM29" s="28"/>
      <c r="EN29" s="28">
        <v>1483.011</v>
      </c>
      <c r="EO29" s="28"/>
      <c r="EP29" s="32">
        <f t="shared" si="29"/>
        <v>4237.2520000000004</v>
      </c>
      <c r="EQ29" s="32">
        <f t="shared" si="29"/>
        <v>0</v>
      </c>
      <c r="ER29" s="28">
        <v>1390.3969999999999</v>
      </c>
      <c r="ES29" s="28"/>
      <c r="ET29" s="28">
        <v>1390.364</v>
      </c>
      <c r="EU29" s="28"/>
      <c r="EV29" s="28">
        <v>1468.357</v>
      </c>
      <c r="EW29" s="28"/>
      <c r="EX29" s="32">
        <f t="shared" si="30"/>
        <v>4249.1180000000004</v>
      </c>
      <c r="EY29" s="32">
        <f t="shared" si="30"/>
        <v>0</v>
      </c>
      <c r="EZ29" s="28">
        <v>1455.575</v>
      </c>
      <c r="FA29" s="28"/>
      <c r="FB29" s="28">
        <v>1551.04</v>
      </c>
      <c r="FC29" s="28"/>
      <c r="FD29" s="28">
        <v>1540.3119999999999</v>
      </c>
      <c r="FE29" s="28"/>
      <c r="FF29" s="32">
        <f t="shared" si="31"/>
        <v>4546.9269999999997</v>
      </c>
      <c r="FG29" s="32">
        <f t="shared" si="31"/>
        <v>0</v>
      </c>
      <c r="FH29" s="28">
        <v>1639.4480000000001</v>
      </c>
      <c r="FI29" s="28"/>
      <c r="FJ29" s="28">
        <v>1659.085</v>
      </c>
      <c r="FK29" s="28"/>
      <c r="FL29" s="28">
        <v>1681.982</v>
      </c>
      <c r="FM29" s="28"/>
      <c r="FN29" s="32">
        <f t="shared" si="67"/>
        <v>4980.5150000000003</v>
      </c>
      <c r="FO29" s="32">
        <f t="shared" si="67"/>
        <v>0</v>
      </c>
      <c r="FP29" s="48">
        <f t="shared" si="13"/>
        <v>18013.812000000002</v>
      </c>
      <c r="FQ29" s="48">
        <f t="shared" si="14"/>
        <v>0</v>
      </c>
      <c r="FR29" s="28">
        <f t="shared" si="32"/>
        <v>3982.8272215518928</v>
      </c>
      <c r="FS29" s="28">
        <f t="shared" si="33"/>
        <v>36.113</v>
      </c>
      <c r="FT29" s="28">
        <f t="shared" si="34"/>
        <v>4321.0637290493905</v>
      </c>
      <c r="FU29" s="28">
        <f t="shared" si="35"/>
        <v>28.097999999999999</v>
      </c>
      <c r="FV29" s="28">
        <f t="shared" si="36"/>
        <v>4332.7152585285767</v>
      </c>
      <c r="FW29" s="28">
        <f t="shared" si="37"/>
        <v>38.031999999999996</v>
      </c>
      <c r="FX29" s="28">
        <f t="shared" si="38"/>
        <v>12636.606209129861</v>
      </c>
      <c r="FY29" s="28">
        <f t="shared" si="39"/>
        <v>102.24299999999999</v>
      </c>
      <c r="FZ29" s="28">
        <f t="shared" si="40"/>
        <v>4137.6063780125251</v>
      </c>
      <c r="GA29" s="28">
        <f t="shared" si="41"/>
        <v>25.085999999999999</v>
      </c>
      <c r="GB29" s="28">
        <f t="shared" si="42"/>
        <v>3531.8488865385589</v>
      </c>
      <c r="GC29" s="28">
        <f t="shared" si="43"/>
        <v>3.4580000000000002</v>
      </c>
      <c r="GD29" s="28">
        <f t="shared" si="44"/>
        <v>3598.2197977739975</v>
      </c>
      <c r="GE29" s="28">
        <f t="shared" si="45"/>
        <v>2.601</v>
      </c>
      <c r="GF29" s="28">
        <f t="shared" si="46"/>
        <v>11267.675062325083</v>
      </c>
      <c r="GG29" s="28">
        <f t="shared" si="47"/>
        <v>31.144999999999996</v>
      </c>
      <c r="GH29" s="28">
        <f t="shared" si="48"/>
        <v>3655.953692442713</v>
      </c>
      <c r="GI29" s="28">
        <f t="shared" si="49"/>
        <v>3.5739999999999998</v>
      </c>
      <c r="GJ29" s="28">
        <f t="shared" si="50"/>
        <v>3820.0480692811889</v>
      </c>
      <c r="GK29" s="28">
        <f t="shared" si="51"/>
        <v>34.707000000000001</v>
      </c>
      <c r="GL29" s="28">
        <f t="shared" si="52"/>
        <v>3901.1756949446412</v>
      </c>
      <c r="GM29" s="28">
        <f t="shared" si="53"/>
        <v>4.8920000000000003</v>
      </c>
      <c r="GN29" s="28">
        <f t="shared" si="54"/>
        <v>11377.177456668542</v>
      </c>
      <c r="GO29" s="28">
        <f t="shared" si="55"/>
        <v>43.173000000000002</v>
      </c>
      <c r="GP29" s="28">
        <f t="shared" si="56"/>
        <v>4033.4028830735751</v>
      </c>
      <c r="GQ29" s="28">
        <f t="shared" si="57"/>
        <v>52.728000000000002</v>
      </c>
      <c r="GR29" s="28">
        <f t="shared" si="58"/>
        <v>4465.8169625307801</v>
      </c>
      <c r="GS29" s="28">
        <f t="shared" si="59"/>
        <v>43.24</v>
      </c>
      <c r="GT29" s="28">
        <f t="shared" si="60"/>
        <v>4219.1032039303318</v>
      </c>
      <c r="GU29" s="28">
        <f t="shared" si="61"/>
        <v>39.338000000000001</v>
      </c>
      <c r="GV29" s="28">
        <f t="shared" si="62"/>
        <v>12718.323049534687</v>
      </c>
      <c r="GW29" s="28">
        <f t="shared" si="63"/>
        <v>135.30600000000001</v>
      </c>
      <c r="GX29" s="33">
        <f t="shared" si="17"/>
        <v>47999.781777658172</v>
      </c>
      <c r="GY29" s="33">
        <f t="shared" si="18"/>
        <v>311.86699999999996</v>
      </c>
      <c r="GZ29" s="102">
        <f t="shared" si="64"/>
        <v>48311.648777658171</v>
      </c>
    </row>
    <row r="30" spans="1:208" s="7" customFormat="1" x14ac:dyDescent="0.2">
      <c r="A30" s="10">
        <f t="shared" si="19"/>
        <v>22</v>
      </c>
      <c r="B30" s="11" t="s">
        <v>41</v>
      </c>
      <c r="C30" s="12" t="s">
        <v>20</v>
      </c>
      <c r="D30" s="14"/>
      <c r="E30" s="14"/>
      <c r="F30" s="14"/>
      <c r="G30" s="14"/>
      <c r="H30" s="14"/>
      <c r="I30" s="14"/>
      <c r="J30" s="13">
        <f t="shared" si="20"/>
        <v>0</v>
      </c>
      <c r="K30" s="13">
        <f t="shared" si="20"/>
        <v>0</v>
      </c>
      <c r="L30" s="19"/>
      <c r="M30" s="19"/>
      <c r="N30" s="19"/>
      <c r="O30" s="19"/>
      <c r="P30" s="19"/>
      <c r="Q30" s="19"/>
      <c r="R30" s="13">
        <f t="shared" si="21"/>
        <v>0</v>
      </c>
      <c r="S30" s="13">
        <f t="shared" si="22"/>
        <v>0</v>
      </c>
      <c r="T30" s="14"/>
      <c r="U30" s="14"/>
      <c r="V30" s="14"/>
      <c r="W30" s="14"/>
      <c r="X30" s="14"/>
      <c r="Y30" s="14"/>
      <c r="Z30" s="13">
        <f t="shared" si="65"/>
        <v>0</v>
      </c>
      <c r="AA30" s="13">
        <f t="shared" si="66"/>
        <v>0</v>
      </c>
      <c r="AB30" s="14"/>
      <c r="AC30" s="14"/>
      <c r="AD30" s="14"/>
      <c r="AE30" s="14"/>
      <c r="AF30" s="14"/>
      <c r="AG30" s="14"/>
      <c r="AH30" s="13">
        <f t="shared" si="23"/>
        <v>0</v>
      </c>
      <c r="AI30" s="13">
        <f t="shared" si="24"/>
        <v>0</v>
      </c>
      <c r="AJ30" s="48">
        <f t="shared" si="0"/>
        <v>0</v>
      </c>
      <c r="AK30" s="48">
        <f t="shared" si="1"/>
        <v>0</v>
      </c>
      <c r="AL30" s="14">
        <v>11468.748</v>
      </c>
      <c r="AM30" s="14">
        <v>84.131</v>
      </c>
      <c r="AN30" s="14">
        <v>10790.78</v>
      </c>
      <c r="AO30" s="14">
        <v>8.2000000000000003E-2</v>
      </c>
      <c r="AP30" s="14">
        <v>10869.252</v>
      </c>
      <c r="AQ30" s="14">
        <v>4.4999999999999998E-2</v>
      </c>
      <c r="AR30" s="13">
        <f t="shared" si="2"/>
        <v>33128.78</v>
      </c>
      <c r="AS30" s="13">
        <f t="shared" si="2"/>
        <v>84.257999999999996</v>
      </c>
      <c r="AT30" s="19">
        <v>10499.076999999999</v>
      </c>
      <c r="AU30" s="19">
        <v>4.2720000000000002</v>
      </c>
      <c r="AV30" s="19">
        <v>9481.902</v>
      </c>
      <c r="AW30" s="19">
        <v>6.9000000000000006E-2</v>
      </c>
      <c r="AX30" s="19">
        <v>8798.7019999999993</v>
      </c>
      <c r="AY30" s="19">
        <v>0.83399999999999996</v>
      </c>
      <c r="AZ30" s="13">
        <f t="shared" si="3"/>
        <v>28779.680999999997</v>
      </c>
      <c r="BA30" s="13">
        <f t="shared" si="3"/>
        <v>5.1749999999999998</v>
      </c>
      <c r="BB30" s="24">
        <v>9040.7970000000005</v>
      </c>
      <c r="BC30" s="24">
        <v>3.4049999999999998</v>
      </c>
      <c r="BD30" s="24">
        <v>8921.9989999999998</v>
      </c>
      <c r="BE30" s="24">
        <v>4.05</v>
      </c>
      <c r="BF30" s="24">
        <v>9067.67</v>
      </c>
      <c r="BG30" s="24">
        <v>6.6000000000000003E-2</v>
      </c>
      <c r="BH30" s="13">
        <f t="shared" si="4"/>
        <v>27030.466</v>
      </c>
      <c r="BI30" s="13">
        <f t="shared" si="4"/>
        <v>7.5209999999999999</v>
      </c>
      <c r="BJ30" s="24">
        <v>9421.7469999999994</v>
      </c>
      <c r="BK30" s="24">
        <v>31.324999999999999</v>
      </c>
      <c r="BL30" s="24">
        <v>10342.374</v>
      </c>
      <c r="BM30" s="24">
        <v>0.04</v>
      </c>
      <c r="BN30" s="24">
        <v>9993.8729999999996</v>
      </c>
      <c r="BO30" s="24">
        <v>6.8000000000000005E-2</v>
      </c>
      <c r="BP30" s="13">
        <f t="shared" si="5"/>
        <v>29757.993999999999</v>
      </c>
      <c r="BQ30" s="13">
        <f t="shared" si="5"/>
        <v>31.433</v>
      </c>
      <c r="BR30" s="48">
        <f t="shared" si="6"/>
        <v>118696.921</v>
      </c>
      <c r="BS30" s="48">
        <f t="shared" si="7"/>
        <v>128.387</v>
      </c>
      <c r="BT30" s="28">
        <v>160.45699999999999</v>
      </c>
      <c r="BU30" s="28"/>
      <c r="BV30" s="28">
        <v>137.20099999999999</v>
      </c>
      <c r="BW30" s="28"/>
      <c r="BX30" s="28">
        <v>155.595</v>
      </c>
      <c r="BY30" s="28"/>
      <c r="BZ30" s="32">
        <f t="shared" si="25"/>
        <v>453.25300000000004</v>
      </c>
      <c r="CA30" s="32">
        <f t="shared" si="25"/>
        <v>0</v>
      </c>
      <c r="CB30" s="28">
        <v>133.31800000000001</v>
      </c>
      <c r="CC30" s="28"/>
      <c r="CD30" s="28">
        <v>145.459</v>
      </c>
      <c r="CE30" s="28"/>
      <c r="CF30" s="28">
        <v>159.28899999999999</v>
      </c>
      <c r="CG30" s="28"/>
      <c r="CH30" s="32">
        <f t="shared" si="26"/>
        <v>438.06600000000003</v>
      </c>
      <c r="CI30" s="32">
        <f t="shared" si="26"/>
        <v>0</v>
      </c>
      <c r="CJ30" s="14">
        <v>155.386</v>
      </c>
      <c r="CK30" s="14"/>
      <c r="CL30" s="14">
        <v>164.38300000000001</v>
      </c>
      <c r="CM30" s="14"/>
      <c r="CN30" s="14">
        <v>135.352</v>
      </c>
      <c r="CO30" s="14"/>
      <c r="CP30" s="32">
        <f t="shared" si="27"/>
        <v>455.12099999999998</v>
      </c>
      <c r="CQ30" s="32">
        <f t="shared" si="27"/>
        <v>0</v>
      </c>
      <c r="CR30" s="14">
        <v>158.499</v>
      </c>
      <c r="CS30" s="14"/>
      <c r="CT30" s="14">
        <v>790.99</v>
      </c>
      <c r="CU30" s="14"/>
      <c r="CV30" s="14">
        <v>830.279</v>
      </c>
      <c r="CW30" s="14"/>
      <c r="CX30" s="32">
        <f t="shared" si="28"/>
        <v>1779.768</v>
      </c>
      <c r="CY30" s="32">
        <f t="shared" si="28"/>
        <v>0</v>
      </c>
      <c r="CZ30" s="48">
        <f t="shared" si="8"/>
        <v>3126.2080000000001</v>
      </c>
      <c r="DA30" s="48">
        <f t="shared" si="9"/>
        <v>0</v>
      </c>
      <c r="DB30" s="24"/>
      <c r="DC30" s="24"/>
      <c r="DD30" s="24"/>
      <c r="DE30" s="24"/>
      <c r="DF30" s="24"/>
      <c r="DG30" s="24"/>
      <c r="DH30" s="42"/>
      <c r="DI30" s="43"/>
      <c r="DJ30" s="31"/>
      <c r="DK30" s="31"/>
      <c r="DL30" s="31"/>
      <c r="DM30" s="31"/>
      <c r="DN30" s="31"/>
      <c r="DO30" s="31"/>
      <c r="DP30" s="46"/>
      <c r="DQ30" s="47"/>
      <c r="DR30" s="31"/>
      <c r="DS30" s="31"/>
      <c r="DT30" s="31"/>
      <c r="DU30" s="31"/>
      <c r="DV30" s="31"/>
      <c r="DW30" s="31"/>
      <c r="DX30" s="46"/>
      <c r="DY30" s="47"/>
      <c r="DZ30" s="31"/>
      <c r="EA30" s="31"/>
      <c r="EB30" s="31"/>
      <c r="EC30" s="31"/>
      <c r="ED30" s="31"/>
      <c r="EE30" s="31"/>
      <c r="EF30" s="46"/>
      <c r="EG30" s="47"/>
      <c r="EH30" s="48">
        <f t="shared" si="10"/>
        <v>0</v>
      </c>
      <c r="EI30" s="48">
        <f t="shared" si="11"/>
        <v>0</v>
      </c>
      <c r="EJ30" s="28"/>
      <c r="EK30" s="28"/>
      <c r="EL30" s="28"/>
      <c r="EM30" s="28"/>
      <c r="EN30" s="28"/>
      <c r="EO30" s="28"/>
      <c r="EP30" s="32">
        <f t="shared" si="29"/>
        <v>0</v>
      </c>
      <c r="EQ30" s="32">
        <f t="shared" si="29"/>
        <v>0</v>
      </c>
      <c r="ER30" s="28"/>
      <c r="ES30" s="28"/>
      <c r="ET30" s="28"/>
      <c r="EU30" s="28"/>
      <c r="EV30" s="28"/>
      <c r="EW30" s="28"/>
      <c r="EX30" s="32">
        <f t="shared" si="30"/>
        <v>0</v>
      </c>
      <c r="EY30" s="32">
        <f t="shared" si="30"/>
        <v>0</v>
      </c>
      <c r="EZ30" s="28"/>
      <c r="FA30" s="28"/>
      <c r="FB30" s="28"/>
      <c r="FC30" s="28"/>
      <c r="FD30" s="28"/>
      <c r="FE30" s="28"/>
      <c r="FF30" s="32">
        <f t="shared" si="31"/>
        <v>0</v>
      </c>
      <c r="FG30" s="32">
        <f t="shared" si="31"/>
        <v>0</v>
      </c>
      <c r="FH30" s="28"/>
      <c r="FI30" s="28"/>
      <c r="FJ30" s="28"/>
      <c r="FK30" s="28"/>
      <c r="FL30" s="28"/>
      <c r="FM30" s="28"/>
      <c r="FN30" s="32">
        <f t="shared" si="67"/>
        <v>0</v>
      </c>
      <c r="FO30" s="32">
        <f t="shared" si="67"/>
        <v>0</v>
      </c>
      <c r="FP30" s="48">
        <f t="shared" si="13"/>
        <v>0</v>
      </c>
      <c r="FQ30" s="48">
        <f t="shared" si="14"/>
        <v>0</v>
      </c>
      <c r="FR30" s="28">
        <f t="shared" si="32"/>
        <v>11629.205</v>
      </c>
      <c r="FS30" s="28">
        <f t="shared" si="33"/>
        <v>84.131</v>
      </c>
      <c r="FT30" s="28">
        <f t="shared" si="34"/>
        <v>10927.981</v>
      </c>
      <c r="FU30" s="28">
        <f t="shared" si="35"/>
        <v>8.2000000000000003E-2</v>
      </c>
      <c r="FV30" s="28">
        <f t="shared" si="36"/>
        <v>11024.847</v>
      </c>
      <c r="FW30" s="28">
        <f t="shared" si="37"/>
        <v>4.4999999999999998E-2</v>
      </c>
      <c r="FX30" s="28">
        <f t="shared" si="38"/>
        <v>33582.032999999996</v>
      </c>
      <c r="FY30" s="28">
        <f t="shared" si="39"/>
        <v>84.257999999999996</v>
      </c>
      <c r="FZ30" s="28">
        <f t="shared" si="40"/>
        <v>10632.394999999999</v>
      </c>
      <c r="GA30" s="28">
        <f t="shared" si="41"/>
        <v>4.2720000000000002</v>
      </c>
      <c r="GB30" s="28">
        <f t="shared" si="42"/>
        <v>9627.3610000000008</v>
      </c>
      <c r="GC30" s="28">
        <f t="shared" si="43"/>
        <v>6.9000000000000006E-2</v>
      </c>
      <c r="GD30" s="28">
        <f t="shared" si="44"/>
        <v>8957.991</v>
      </c>
      <c r="GE30" s="28">
        <f t="shared" si="45"/>
        <v>0.83399999999999996</v>
      </c>
      <c r="GF30" s="28">
        <f t="shared" si="46"/>
        <v>29217.746999999996</v>
      </c>
      <c r="GG30" s="28">
        <f t="shared" si="47"/>
        <v>5.1749999999999998</v>
      </c>
      <c r="GH30" s="28">
        <f t="shared" si="48"/>
        <v>9196.1830000000009</v>
      </c>
      <c r="GI30" s="28">
        <f t="shared" si="49"/>
        <v>3.4049999999999998</v>
      </c>
      <c r="GJ30" s="28">
        <f t="shared" si="50"/>
        <v>9086.3819999999996</v>
      </c>
      <c r="GK30" s="28">
        <f t="shared" si="51"/>
        <v>4.05</v>
      </c>
      <c r="GL30" s="28">
        <f t="shared" si="52"/>
        <v>9203.0220000000008</v>
      </c>
      <c r="GM30" s="28">
        <f t="shared" si="53"/>
        <v>6.6000000000000003E-2</v>
      </c>
      <c r="GN30" s="28">
        <f t="shared" si="54"/>
        <v>27485.587</v>
      </c>
      <c r="GO30" s="28">
        <f t="shared" si="55"/>
        <v>7.5209999999999999</v>
      </c>
      <c r="GP30" s="28">
        <f t="shared" si="56"/>
        <v>9580.2459999999992</v>
      </c>
      <c r="GQ30" s="28">
        <f t="shared" si="57"/>
        <v>31.324999999999999</v>
      </c>
      <c r="GR30" s="28">
        <f t="shared" si="58"/>
        <v>11133.364</v>
      </c>
      <c r="GS30" s="28">
        <f t="shared" si="59"/>
        <v>0.04</v>
      </c>
      <c r="GT30" s="28">
        <f t="shared" si="60"/>
        <v>10824.152</v>
      </c>
      <c r="GU30" s="28">
        <f t="shared" si="61"/>
        <v>6.8000000000000005E-2</v>
      </c>
      <c r="GV30" s="28">
        <f t="shared" si="62"/>
        <v>31537.761999999999</v>
      </c>
      <c r="GW30" s="28">
        <f t="shared" si="63"/>
        <v>31.433</v>
      </c>
      <c r="GX30" s="33">
        <f t="shared" si="17"/>
        <v>121823.129</v>
      </c>
      <c r="GY30" s="33">
        <f t="shared" si="18"/>
        <v>128.387</v>
      </c>
      <c r="GZ30" s="102">
        <f t="shared" si="64"/>
        <v>121951.516</v>
      </c>
    </row>
    <row r="31" spans="1:208" s="7" customFormat="1" x14ac:dyDescent="0.2">
      <c r="A31" s="10">
        <f t="shared" si="19"/>
        <v>23</v>
      </c>
      <c r="B31" s="11" t="s">
        <v>42</v>
      </c>
      <c r="C31" s="12" t="s">
        <v>20</v>
      </c>
      <c r="D31" s="14">
        <v>9658.8785696752966</v>
      </c>
      <c r="E31" s="14"/>
      <c r="F31" s="14">
        <v>6804.0052859093739</v>
      </c>
      <c r="G31" s="14"/>
      <c r="H31" s="14">
        <v>8514.8636308407349</v>
      </c>
      <c r="I31" s="14"/>
      <c r="J31" s="13">
        <f t="shared" si="20"/>
        <v>24977.747486425404</v>
      </c>
      <c r="K31" s="13">
        <f t="shared" si="20"/>
        <v>0</v>
      </c>
      <c r="L31" s="19">
        <v>8134.3462875141486</v>
      </c>
      <c r="M31" s="19"/>
      <c r="N31" s="19">
        <v>6548.7518553415966</v>
      </c>
      <c r="O31" s="19"/>
      <c r="P31" s="19">
        <v>6221.2446570007651</v>
      </c>
      <c r="Q31" s="19"/>
      <c r="R31" s="13">
        <f t="shared" si="21"/>
        <v>20904.342799856509</v>
      </c>
      <c r="S31" s="13">
        <f t="shared" si="22"/>
        <v>0</v>
      </c>
      <c r="T31" s="14">
        <v>5674.8358029344699</v>
      </c>
      <c r="U31" s="14"/>
      <c r="V31" s="14">
        <v>8390.3800105088194</v>
      </c>
      <c r="W31" s="14"/>
      <c r="X31" s="14">
        <v>8355.1098281203103</v>
      </c>
      <c r="Y31" s="14"/>
      <c r="Z31" s="13">
        <f t="shared" si="65"/>
        <v>22420.325641563599</v>
      </c>
      <c r="AA31" s="13">
        <f t="shared" si="66"/>
        <v>0</v>
      </c>
      <c r="AB31" s="14">
        <v>8568.9144029022991</v>
      </c>
      <c r="AC31" s="14"/>
      <c r="AD31" s="14">
        <v>8470.3613609832501</v>
      </c>
      <c r="AE31" s="14"/>
      <c r="AF31" s="14">
        <v>8998.5821410932131</v>
      </c>
      <c r="AG31" s="14"/>
      <c r="AH31" s="13">
        <f t="shared" si="23"/>
        <v>26037.857904978759</v>
      </c>
      <c r="AI31" s="13">
        <f t="shared" si="24"/>
        <v>0</v>
      </c>
      <c r="AJ31" s="48">
        <f t="shared" si="0"/>
        <v>94340.273832824285</v>
      </c>
      <c r="AK31" s="48">
        <f t="shared" si="1"/>
        <v>0</v>
      </c>
      <c r="AL31" s="14">
        <v>17308.712</v>
      </c>
      <c r="AM31" s="14">
        <v>3.734</v>
      </c>
      <c r="AN31" s="14">
        <v>16855.074000000001</v>
      </c>
      <c r="AO31" s="14">
        <v>3.2959999999999998</v>
      </c>
      <c r="AP31" s="14">
        <v>16168.882</v>
      </c>
      <c r="AQ31" s="14">
        <v>1.1319999999999999</v>
      </c>
      <c r="AR31" s="13">
        <f t="shared" si="2"/>
        <v>50332.667999999998</v>
      </c>
      <c r="AS31" s="13">
        <f t="shared" si="2"/>
        <v>8.161999999999999</v>
      </c>
      <c r="AT31" s="19">
        <v>13750.688</v>
      </c>
      <c r="AU31" s="19">
        <v>1.139</v>
      </c>
      <c r="AV31" s="19">
        <v>12124.708000000001</v>
      </c>
      <c r="AW31" s="19">
        <v>1.1479999999999999</v>
      </c>
      <c r="AX31" s="19">
        <v>10740.455</v>
      </c>
      <c r="AY31" s="19">
        <v>1.26</v>
      </c>
      <c r="AZ31" s="13">
        <f t="shared" si="3"/>
        <v>36615.851000000002</v>
      </c>
      <c r="BA31" s="13">
        <f t="shared" si="3"/>
        <v>3.5469999999999997</v>
      </c>
      <c r="BB31" s="24">
        <v>10653.036</v>
      </c>
      <c r="BC31" s="24">
        <v>1.8939999999999999</v>
      </c>
      <c r="BD31" s="24">
        <v>10759.707</v>
      </c>
      <c r="BE31" s="24">
        <v>6.008</v>
      </c>
      <c r="BF31" s="24">
        <v>12076.871999999999</v>
      </c>
      <c r="BG31" s="24">
        <v>9.1340000000000003</v>
      </c>
      <c r="BH31" s="13">
        <f t="shared" si="4"/>
        <v>33489.615000000005</v>
      </c>
      <c r="BI31" s="13">
        <f t="shared" si="4"/>
        <v>17.036000000000001</v>
      </c>
      <c r="BJ31" s="24">
        <v>12253.067999999999</v>
      </c>
      <c r="BK31" s="24">
        <v>14.382999999999999</v>
      </c>
      <c r="BL31" s="24">
        <v>14238.505999999999</v>
      </c>
      <c r="BM31" s="24">
        <v>11.446</v>
      </c>
      <c r="BN31" s="24">
        <v>15343.868</v>
      </c>
      <c r="BO31" s="24">
        <v>13.81</v>
      </c>
      <c r="BP31" s="13">
        <f t="shared" si="5"/>
        <v>41835.442000000003</v>
      </c>
      <c r="BQ31" s="13">
        <f t="shared" si="5"/>
        <v>39.639000000000003</v>
      </c>
      <c r="BR31" s="48">
        <f t="shared" si="6"/>
        <v>162273.576</v>
      </c>
      <c r="BS31" s="48">
        <f t="shared" si="7"/>
        <v>68.384</v>
      </c>
      <c r="BT31" s="28">
        <v>3975.99</v>
      </c>
      <c r="BU31" s="28"/>
      <c r="BV31" s="28">
        <v>5202.509</v>
      </c>
      <c r="BW31" s="28"/>
      <c r="BX31" s="28">
        <v>5917.4380000000001</v>
      </c>
      <c r="BY31" s="28">
        <v>24.48</v>
      </c>
      <c r="BZ31" s="32">
        <f t="shared" si="25"/>
        <v>15095.937</v>
      </c>
      <c r="CA31" s="32">
        <f t="shared" si="25"/>
        <v>24.48</v>
      </c>
      <c r="CB31" s="28">
        <v>5307.3950000000004</v>
      </c>
      <c r="CC31" s="28"/>
      <c r="CD31" s="28">
        <v>5347.527</v>
      </c>
      <c r="CE31" s="28"/>
      <c r="CF31" s="28">
        <v>5489.0379999999996</v>
      </c>
      <c r="CG31" s="28"/>
      <c r="CH31" s="32">
        <f t="shared" si="26"/>
        <v>16143.96</v>
      </c>
      <c r="CI31" s="32">
        <f t="shared" si="26"/>
        <v>0</v>
      </c>
      <c r="CJ31" s="14">
        <v>5633.6319999999996</v>
      </c>
      <c r="CK31" s="14"/>
      <c r="CL31" s="14">
        <v>5900.4530000000004</v>
      </c>
      <c r="CM31" s="14"/>
      <c r="CN31" s="14">
        <v>5646.6149999999998</v>
      </c>
      <c r="CO31" s="14"/>
      <c r="CP31" s="32">
        <f t="shared" si="27"/>
        <v>17180.699999999997</v>
      </c>
      <c r="CQ31" s="32">
        <f t="shared" si="27"/>
        <v>0</v>
      </c>
      <c r="CR31" s="14">
        <v>6015.3990000000003</v>
      </c>
      <c r="CS31" s="14"/>
      <c r="CT31" s="14">
        <v>6164.4459999999999</v>
      </c>
      <c r="CU31" s="14"/>
      <c r="CV31" s="14">
        <v>6254.8230000000003</v>
      </c>
      <c r="CW31" s="14"/>
      <c r="CX31" s="32">
        <f t="shared" si="28"/>
        <v>18434.668000000001</v>
      </c>
      <c r="CY31" s="32">
        <f t="shared" si="28"/>
        <v>0</v>
      </c>
      <c r="CZ31" s="48">
        <f t="shared" si="8"/>
        <v>66855.264999999999</v>
      </c>
      <c r="DA31" s="48">
        <f t="shared" si="9"/>
        <v>24.48</v>
      </c>
      <c r="DB31" s="24"/>
      <c r="DC31" s="24"/>
      <c r="DD31" s="24"/>
      <c r="DE31" s="24"/>
      <c r="DF31" s="24"/>
      <c r="DG31" s="24"/>
      <c r="DH31" s="42"/>
      <c r="DI31" s="43"/>
      <c r="DJ31" s="31"/>
      <c r="DK31" s="31"/>
      <c r="DL31" s="31"/>
      <c r="DM31" s="31"/>
      <c r="DN31" s="31"/>
      <c r="DO31" s="31"/>
      <c r="DP31" s="46"/>
      <c r="DQ31" s="47"/>
      <c r="DR31" s="31"/>
      <c r="DS31" s="31"/>
      <c r="DT31" s="31"/>
      <c r="DU31" s="31"/>
      <c r="DV31" s="31"/>
      <c r="DW31" s="31"/>
      <c r="DX31" s="46"/>
      <c r="DY31" s="47"/>
      <c r="DZ31" s="31"/>
      <c r="EA31" s="31"/>
      <c r="EB31" s="31"/>
      <c r="EC31" s="31"/>
      <c r="ED31" s="31"/>
      <c r="EE31" s="31"/>
      <c r="EF31" s="46"/>
      <c r="EG31" s="47"/>
      <c r="EH31" s="48">
        <f t="shared" si="10"/>
        <v>0</v>
      </c>
      <c r="EI31" s="48">
        <f t="shared" si="11"/>
        <v>0</v>
      </c>
      <c r="EJ31" s="28"/>
      <c r="EK31" s="28"/>
      <c r="EL31" s="28"/>
      <c r="EM31" s="28"/>
      <c r="EN31" s="28"/>
      <c r="EO31" s="28"/>
      <c r="EP31" s="32">
        <f t="shared" si="29"/>
        <v>0</v>
      </c>
      <c r="EQ31" s="32">
        <f t="shared" si="29"/>
        <v>0</v>
      </c>
      <c r="ER31" s="28"/>
      <c r="ES31" s="28"/>
      <c r="ET31" s="28"/>
      <c r="EU31" s="28"/>
      <c r="EV31" s="28"/>
      <c r="EW31" s="28"/>
      <c r="EX31" s="32">
        <f t="shared" si="30"/>
        <v>0</v>
      </c>
      <c r="EY31" s="32">
        <f t="shared" si="30"/>
        <v>0</v>
      </c>
      <c r="EZ31" s="28"/>
      <c r="FA31" s="28"/>
      <c r="FB31" s="28"/>
      <c r="FC31" s="28"/>
      <c r="FD31" s="28"/>
      <c r="FE31" s="28"/>
      <c r="FF31" s="32">
        <f t="shared" si="31"/>
        <v>0</v>
      </c>
      <c r="FG31" s="32">
        <f t="shared" si="31"/>
        <v>0</v>
      </c>
      <c r="FH31" s="28"/>
      <c r="FI31" s="28"/>
      <c r="FJ31" s="28"/>
      <c r="FK31" s="28"/>
      <c r="FL31" s="28"/>
      <c r="FM31" s="28"/>
      <c r="FN31" s="32">
        <f t="shared" si="67"/>
        <v>0</v>
      </c>
      <c r="FO31" s="32">
        <f t="shared" si="67"/>
        <v>0</v>
      </c>
      <c r="FP31" s="48">
        <f t="shared" si="13"/>
        <v>0</v>
      </c>
      <c r="FQ31" s="48">
        <f t="shared" si="14"/>
        <v>0</v>
      </c>
      <c r="FR31" s="28">
        <f t="shared" si="32"/>
        <v>30943.580569675294</v>
      </c>
      <c r="FS31" s="28">
        <f t="shared" si="33"/>
        <v>3.734</v>
      </c>
      <c r="FT31" s="28">
        <f t="shared" si="34"/>
        <v>28861.588285909376</v>
      </c>
      <c r="FU31" s="28">
        <f t="shared" si="35"/>
        <v>3.2959999999999998</v>
      </c>
      <c r="FV31" s="28">
        <f t="shared" si="36"/>
        <v>30601.183630840736</v>
      </c>
      <c r="FW31" s="28">
        <f t="shared" si="37"/>
        <v>25.612000000000002</v>
      </c>
      <c r="FX31" s="28">
        <f t="shared" si="38"/>
        <v>90406.3524864254</v>
      </c>
      <c r="FY31" s="28">
        <f t="shared" si="39"/>
        <v>32.641999999999996</v>
      </c>
      <c r="FZ31" s="28">
        <f t="shared" si="40"/>
        <v>27192.429287514151</v>
      </c>
      <c r="GA31" s="28">
        <f t="shared" si="41"/>
        <v>1.139</v>
      </c>
      <c r="GB31" s="28">
        <f t="shared" si="42"/>
        <v>24020.986855341594</v>
      </c>
      <c r="GC31" s="28">
        <f t="shared" si="43"/>
        <v>1.1479999999999999</v>
      </c>
      <c r="GD31" s="28">
        <f t="shared" si="44"/>
        <v>22450.737657000765</v>
      </c>
      <c r="GE31" s="28">
        <f t="shared" si="45"/>
        <v>1.26</v>
      </c>
      <c r="GF31" s="28">
        <f t="shared" si="46"/>
        <v>73664.153799856518</v>
      </c>
      <c r="GG31" s="28">
        <f t="shared" si="47"/>
        <v>3.5469999999999997</v>
      </c>
      <c r="GH31" s="28">
        <f t="shared" si="48"/>
        <v>21961.503802934472</v>
      </c>
      <c r="GI31" s="28">
        <f t="shared" si="49"/>
        <v>1.8939999999999999</v>
      </c>
      <c r="GJ31" s="28">
        <f t="shared" si="50"/>
        <v>25050.540010508819</v>
      </c>
      <c r="GK31" s="28">
        <f t="shared" si="51"/>
        <v>6.008</v>
      </c>
      <c r="GL31" s="28">
        <f t="shared" si="52"/>
        <v>26078.59682812031</v>
      </c>
      <c r="GM31" s="28">
        <f t="shared" si="53"/>
        <v>9.1340000000000003</v>
      </c>
      <c r="GN31" s="28">
        <f t="shared" si="54"/>
        <v>73090.640641563601</v>
      </c>
      <c r="GO31" s="28">
        <f t="shared" si="55"/>
        <v>17.036000000000001</v>
      </c>
      <c r="GP31" s="28">
        <f t="shared" si="56"/>
        <v>26837.381402902301</v>
      </c>
      <c r="GQ31" s="28">
        <f t="shared" si="57"/>
        <v>14.382999999999999</v>
      </c>
      <c r="GR31" s="28">
        <f t="shared" si="58"/>
        <v>28873.313360983248</v>
      </c>
      <c r="GS31" s="28">
        <f t="shared" si="59"/>
        <v>11.446</v>
      </c>
      <c r="GT31" s="28">
        <f t="shared" si="60"/>
        <v>30597.273141093214</v>
      </c>
      <c r="GU31" s="28">
        <f t="shared" si="61"/>
        <v>13.81</v>
      </c>
      <c r="GV31" s="28">
        <f t="shared" si="62"/>
        <v>86307.967904978766</v>
      </c>
      <c r="GW31" s="28">
        <f t="shared" si="63"/>
        <v>39.639000000000003</v>
      </c>
      <c r="GX31" s="33">
        <f t="shared" si="17"/>
        <v>323469.11483282427</v>
      </c>
      <c r="GY31" s="33">
        <f t="shared" si="18"/>
        <v>92.864000000000004</v>
      </c>
      <c r="GZ31" s="102">
        <f t="shared" si="64"/>
        <v>323561.97883282427</v>
      </c>
    </row>
    <row r="32" spans="1:208" s="7" customFormat="1" x14ac:dyDescent="0.2">
      <c r="A32" s="10">
        <f t="shared" si="19"/>
        <v>24</v>
      </c>
      <c r="B32" s="11" t="s">
        <v>43</v>
      </c>
      <c r="C32" s="12" t="s">
        <v>20</v>
      </c>
      <c r="D32" s="14"/>
      <c r="E32" s="14"/>
      <c r="F32" s="14"/>
      <c r="G32" s="14"/>
      <c r="H32" s="14"/>
      <c r="I32" s="14"/>
      <c r="J32" s="13">
        <f t="shared" si="20"/>
        <v>0</v>
      </c>
      <c r="K32" s="13">
        <f t="shared" si="20"/>
        <v>0</v>
      </c>
      <c r="L32" s="19"/>
      <c r="M32" s="19"/>
      <c r="N32" s="19"/>
      <c r="O32" s="19"/>
      <c r="P32" s="19"/>
      <c r="Q32" s="19"/>
      <c r="R32" s="13">
        <f t="shared" si="21"/>
        <v>0</v>
      </c>
      <c r="S32" s="13">
        <f t="shared" si="22"/>
        <v>0</v>
      </c>
      <c r="T32" s="14"/>
      <c r="U32" s="14"/>
      <c r="V32" s="14"/>
      <c r="W32" s="14"/>
      <c r="X32" s="14"/>
      <c r="Y32" s="14"/>
      <c r="Z32" s="13">
        <f t="shared" si="65"/>
        <v>0</v>
      </c>
      <c r="AA32" s="13">
        <f t="shared" si="66"/>
        <v>0</v>
      </c>
      <c r="AB32" s="14"/>
      <c r="AC32" s="14"/>
      <c r="AD32" s="14"/>
      <c r="AE32" s="14"/>
      <c r="AF32" s="14"/>
      <c r="AG32" s="14"/>
      <c r="AH32" s="13">
        <f t="shared" si="23"/>
        <v>0</v>
      </c>
      <c r="AI32" s="13">
        <f t="shared" si="24"/>
        <v>0</v>
      </c>
      <c r="AJ32" s="48">
        <f t="shared" si="0"/>
        <v>0</v>
      </c>
      <c r="AK32" s="48">
        <f t="shared" si="1"/>
        <v>0</v>
      </c>
      <c r="AL32" s="14">
        <v>1004.55</v>
      </c>
      <c r="AM32" s="14">
        <v>0.114</v>
      </c>
      <c r="AN32" s="14">
        <v>962.16700000000003</v>
      </c>
      <c r="AO32" s="14">
        <v>1.2E-2</v>
      </c>
      <c r="AP32" s="14">
        <v>913.39200000000005</v>
      </c>
      <c r="AQ32" s="14">
        <v>5.0999999999999997E-2</v>
      </c>
      <c r="AR32" s="13">
        <f t="shared" si="2"/>
        <v>2880.1090000000004</v>
      </c>
      <c r="AS32" s="13">
        <f t="shared" si="2"/>
        <v>0.17699999999999999</v>
      </c>
      <c r="AT32" s="19">
        <v>720.24400000000003</v>
      </c>
      <c r="AU32" s="19"/>
      <c r="AV32" s="19">
        <v>568.55600000000004</v>
      </c>
      <c r="AW32" s="19">
        <v>3.2189999999999999</v>
      </c>
      <c r="AX32" s="19">
        <v>533.43399999999997</v>
      </c>
      <c r="AY32" s="19">
        <v>13.07</v>
      </c>
      <c r="AZ32" s="13">
        <f t="shared" si="3"/>
        <v>1822.2340000000002</v>
      </c>
      <c r="BA32" s="13">
        <f t="shared" si="3"/>
        <v>16.289000000000001</v>
      </c>
      <c r="BB32" s="24">
        <v>513.08299999999997</v>
      </c>
      <c r="BC32" s="24">
        <v>0.01</v>
      </c>
      <c r="BD32" s="24">
        <v>555.97500000000002</v>
      </c>
      <c r="BE32" s="24">
        <v>2.8000000000000001E-2</v>
      </c>
      <c r="BF32" s="24">
        <v>638.86099999999999</v>
      </c>
      <c r="BG32" s="24">
        <v>0.11899999999999999</v>
      </c>
      <c r="BH32" s="13">
        <f t="shared" si="4"/>
        <v>1707.9189999999999</v>
      </c>
      <c r="BI32" s="13">
        <f t="shared" si="4"/>
        <v>0.157</v>
      </c>
      <c r="BJ32" s="24">
        <v>677.53599999999994</v>
      </c>
      <c r="BK32" s="24">
        <v>12.632</v>
      </c>
      <c r="BL32" s="24">
        <v>772.66499999999996</v>
      </c>
      <c r="BM32" s="24"/>
      <c r="BN32" s="24">
        <v>887.63900000000001</v>
      </c>
      <c r="BO32" s="24">
        <v>14.254</v>
      </c>
      <c r="BP32" s="13">
        <f t="shared" si="5"/>
        <v>2337.84</v>
      </c>
      <c r="BQ32" s="13">
        <f t="shared" si="5"/>
        <v>26.885999999999999</v>
      </c>
      <c r="BR32" s="48">
        <f t="shared" si="6"/>
        <v>8748.1020000000008</v>
      </c>
      <c r="BS32" s="48">
        <f t="shared" si="7"/>
        <v>43.509</v>
      </c>
      <c r="BT32" s="28">
        <v>26.933</v>
      </c>
      <c r="BU32" s="28"/>
      <c r="BV32" s="28">
        <v>28.518999999999998</v>
      </c>
      <c r="BW32" s="28"/>
      <c r="BX32" s="28">
        <v>28.913</v>
      </c>
      <c r="BY32" s="28"/>
      <c r="BZ32" s="32">
        <f t="shared" si="25"/>
        <v>84.364999999999995</v>
      </c>
      <c r="CA32" s="32">
        <f t="shared" si="25"/>
        <v>0</v>
      </c>
      <c r="CB32" s="28">
        <v>14.702999999999999</v>
      </c>
      <c r="CC32" s="28"/>
      <c r="CD32" s="28">
        <v>33.898000000000003</v>
      </c>
      <c r="CE32" s="28"/>
      <c r="CF32" s="28">
        <v>23.199000000000002</v>
      </c>
      <c r="CG32" s="28"/>
      <c r="CH32" s="32">
        <f t="shared" si="26"/>
        <v>71.8</v>
      </c>
      <c r="CI32" s="32">
        <f t="shared" si="26"/>
        <v>0</v>
      </c>
      <c r="CJ32" s="14">
        <v>21.382999999999999</v>
      </c>
      <c r="CK32" s="14"/>
      <c r="CL32" s="14">
        <v>22.818000000000001</v>
      </c>
      <c r="CM32" s="14"/>
      <c r="CN32" s="14">
        <v>25.721</v>
      </c>
      <c r="CO32" s="14"/>
      <c r="CP32" s="32">
        <f t="shared" si="27"/>
        <v>69.921999999999997</v>
      </c>
      <c r="CQ32" s="32">
        <f t="shared" si="27"/>
        <v>0</v>
      </c>
      <c r="CR32" s="14">
        <v>23.837</v>
      </c>
      <c r="CS32" s="14"/>
      <c r="CT32" s="14">
        <v>26.02</v>
      </c>
      <c r="CU32" s="14"/>
      <c r="CV32" s="14">
        <v>28.129000000000001</v>
      </c>
      <c r="CW32" s="14"/>
      <c r="CX32" s="32">
        <f t="shared" si="28"/>
        <v>77.986000000000004</v>
      </c>
      <c r="CY32" s="32">
        <f t="shared" si="28"/>
        <v>0</v>
      </c>
      <c r="CZ32" s="48">
        <f t="shared" si="8"/>
        <v>304.07299999999998</v>
      </c>
      <c r="DA32" s="48">
        <f t="shared" si="9"/>
        <v>0</v>
      </c>
      <c r="DB32" s="24"/>
      <c r="DC32" s="24"/>
      <c r="DD32" s="24"/>
      <c r="DE32" s="24"/>
      <c r="DF32" s="24"/>
      <c r="DG32" s="24"/>
      <c r="DH32" s="42"/>
      <c r="DI32" s="43"/>
      <c r="DJ32" s="31"/>
      <c r="DK32" s="31"/>
      <c r="DL32" s="31"/>
      <c r="DM32" s="31"/>
      <c r="DN32" s="31"/>
      <c r="DO32" s="31"/>
      <c r="DP32" s="46"/>
      <c r="DQ32" s="47"/>
      <c r="DR32" s="31"/>
      <c r="DS32" s="31"/>
      <c r="DT32" s="31"/>
      <c r="DU32" s="31"/>
      <c r="DV32" s="31"/>
      <c r="DW32" s="31"/>
      <c r="DX32" s="46"/>
      <c r="DY32" s="47"/>
      <c r="DZ32" s="31"/>
      <c r="EA32" s="31"/>
      <c r="EB32" s="31"/>
      <c r="EC32" s="31"/>
      <c r="ED32" s="31"/>
      <c r="EE32" s="31"/>
      <c r="EF32" s="46"/>
      <c r="EG32" s="47"/>
      <c r="EH32" s="48">
        <f t="shared" si="10"/>
        <v>0</v>
      </c>
      <c r="EI32" s="48">
        <f t="shared" si="11"/>
        <v>0</v>
      </c>
      <c r="EJ32" s="28"/>
      <c r="EK32" s="28"/>
      <c r="EL32" s="28"/>
      <c r="EM32" s="28"/>
      <c r="EN32" s="28"/>
      <c r="EO32" s="28"/>
      <c r="EP32" s="32">
        <f t="shared" si="29"/>
        <v>0</v>
      </c>
      <c r="EQ32" s="32">
        <f t="shared" si="29"/>
        <v>0</v>
      </c>
      <c r="ER32" s="28"/>
      <c r="ES32" s="28"/>
      <c r="ET32" s="28"/>
      <c r="EU32" s="28"/>
      <c r="EV32" s="28"/>
      <c r="EW32" s="28"/>
      <c r="EX32" s="32">
        <f t="shared" si="30"/>
        <v>0</v>
      </c>
      <c r="EY32" s="32">
        <f t="shared" si="30"/>
        <v>0</v>
      </c>
      <c r="EZ32" s="28"/>
      <c r="FA32" s="28"/>
      <c r="FB32" s="28"/>
      <c r="FC32" s="28"/>
      <c r="FD32" s="28"/>
      <c r="FE32" s="28"/>
      <c r="FF32" s="32">
        <f t="shared" si="31"/>
        <v>0</v>
      </c>
      <c r="FG32" s="32">
        <f t="shared" si="31"/>
        <v>0</v>
      </c>
      <c r="FH32" s="28"/>
      <c r="FI32" s="28"/>
      <c r="FJ32" s="28"/>
      <c r="FK32" s="28"/>
      <c r="FL32" s="28"/>
      <c r="FM32" s="28"/>
      <c r="FN32" s="32">
        <f t="shared" si="67"/>
        <v>0</v>
      </c>
      <c r="FO32" s="32">
        <f t="shared" si="67"/>
        <v>0</v>
      </c>
      <c r="FP32" s="48">
        <f t="shared" si="13"/>
        <v>0</v>
      </c>
      <c r="FQ32" s="48">
        <f t="shared" si="14"/>
        <v>0</v>
      </c>
      <c r="FR32" s="28">
        <f t="shared" si="32"/>
        <v>1031.4829999999999</v>
      </c>
      <c r="FS32" s="28">
        <f t="shared" si="33"/>
        <v>0.114</v>
      </c>
      <c r="FT32" s="28">
        <f t="shared" si="34"/>
        <v>990.68600000000004</v>
      </c>
      <c r="FU32" s="28">
        <f t="shared" si="35"/>
        <v>1.2E-2</v>
      </c>
      <c r="FV32" s="28">
        <f t="shared" si="36"/>
        <v>942.30500000000006</v>
      </c>
      <c r="FW32" s="28">
        <f t="shared" si="37"/>
        <v>5.0999999999999997E-2</v>
      </c>
      <c r="FX32" s="28">
        <f t="shared" si="38"/>
        <v>2964.4740000000002</v>
      </c>
      <c r="FY32" s="28">
        <f t="shared" si="39"/>
        <v>0.17699999999999999</v>
      </c>
      <c r="FZ32" s="28">
        <f t="shared" si="40"/>
        <v>734.947</v>
      </c>
      <c r="GA32" s="28">
        <f t="shared" si="41"/>
        <v>0</v>
      </c>
      <c r="GB32" s="28">
        <f t="shared" si="42"/>
        <v>602.45400000000006</v>
      </c>
      <c r="GC32" s="28">
        <f t="shared" si="43"/>
        <v>3.2189999999999999</v>
      </c>
      <c r="GD32" s="28">
        <f t="shared" si="44"/>
        <v>556.63299999999992</v>
      </c>
      <c r="GE32" s="28">
        <f t="shared" si="45"/>
        <v>13.07</v>
      </c>
      <c r="GF32" s="28">
        <f t="shared" si="46"/>
        <v>1894.0340000000001</v>
      </c>
      <c r="GG32" s="28">
        <f t="shared" si="47"/>
        <v>16.289000000000001</v>
      </c>
      <c r="GH32" s="28">
        <f t="shared" si="48"/>
        <v>534.46600000000001</v>
      </c>
      <c r="GI32" s="28">
        <f t="shared" si="49"/>
        <v>0.01</v>
      </c>
      <c r="GJ32" s="28">
        <f t="shared" si="50"/>
        <v>578.79300000000001</v>
      </c>
      <c r="GK32" s="28">
        <f t="shared" si="51"/>
        <v>2.8000000000000001E-2</v>
      </c>
      <c r="GL32" s="28">
        <f t="shared" si="52"/>
        <v>664.58199999999999</v>
      </c>
      <c r="GM32" s="28">
        <f t="shared" si="53"/>
        <v>0.11899999999999999</v>
      </c>
      <c r="GN32" s="28">
        <f t="shared" si="54"/>
        <v>1777.8409999999999</v>
      </c>
      <c r="GO32" s="28">
        <f t="shared" si="55"/>
        <v>0.157</v>
      </c>
      <c r="GP32" s="28">
        <f t="shared" si="56"/>
        <v>701.37299999999993</v>
      </c>
      <c r="GQ32" s="28">
        <f t="shared" si="57"/>
        <v>12.632</v>
      </c>
      <c r="GR32" s="28">
        <f t="shared" si="58"/>
        <v>798.68499999999995</v>
      </c>
      <c r="GS32" s="28">
        <f t="shared" si="59"/>
        <v>0</v>
      </c>
      <c r="GT32" s="28">
        <f t="shared" si="60"/>
        <v>915.76800000000003</v>
      </c>
      <c r="GU32" s="28">
        <f t="shared" si="61"/>
        <v>14.254</v>
      </c>
      <c r="GV32" s="28">
        <f t="shared" si="62"/>
        <v>2415.826</v>
      </c>
      <c r="GW32" s="28">
        <f t="shared" si="63"/>
        <v>26.885999999999999</v>
      </c>
      <c r="GX32" s="33">
        <f t="shared" si="17"/>
        <v>9052.1749999999993</v>
      </c>
      <c r="GY32" s="33">
        <f t="shared" si="18"/>
        <v>43.509</v>
      </c>
      <c r="GZ32" s="102">
        <f t="shared" si="64"/>
        <v>9095.6839999999993</v>
      </c>
    </row>
    <row r="33" spans="1:208" s="7" customFormat="1" x14ac:dyDescent="0.2">
      <c r="A33" s="10">
        <f t="shared" si="19"/>
        <v>25</v>
      </c>
      <c r="B33" s="11" t="s">
        <v>44</v>
      </c>
      <c r="C33" s="12" t="s">
        <v>20</v>
      </c>
      <c r="D33" s="14"/>
      <c r="E33" s="14"/>
      <c r="F33" s="14"/>
      <c r="G33" s="14"/>
      <c r="H33" s="14"/>
      <c r="I33" s="14"/>
      <c r="J33" s="13">
        <f t="shared" si="20"/>
        <v>0</v>
      </c>
      <c r="K33" s="13">
        <f t="shared" si="20"/>
        <v>0</v>
      </c>
      <c r="L33" s="19"/>
      <c r="M33" s="19"/>
      <c r="N33" s="19"/>
      <c r="O33" s="19"/>
      <c r="P33" s="19"/>
      <c r="Q33" s="19"/>
      <c r="R33" s="13">
        <f t="shared" si="21"/>
        <v>0</v>
      </c>
      <c r="S33" s="13">
        <f t="shared" si="22"/>
        <v>0</v>
      </c>
      <c r="T33" s="14"/>
      <c r="U33" s="14"/>
      <c r="V33" s="14"/>
      <c r="W33" s="14"/>
      <c r="X33" s="14"/>
      <c r="Y33" s="14"/>
      <c r="Z33" s="13">
        <f t="shared" si="65"/>
        <v>0</v>
      </c>
      <c r="AA33" s="13">
        <f t="shared" si="66"/>
        <v>0</v>
      </c>
      <c r="AB33" s="14"/>
      <c r="AC33" s="14"/>
      <c r="AD33" s="14"/>
      <c r="AE33" s="14"/>
      <c r="AF33" s="14"/>
      <c r="AG33" s="14"/>
      <c r="AH33" s="13">
        <f t="shared" si="23"/>
        <v>0</v>
      </c>
      <c r="AI33" s="13">
        <f t="shared" si="24"/>
        <v>0</v>
      </c>
      <c r="AJ33" s="48">
        <f t="shared" si="0"/>
        <v>0</v>
      </c>
      <c r="AK33" s="48">
        <f t="shared" si="1"/>
        <v>0</v>
      </c>
      <c r="AL33" s="14">
        <v>897.92499999999995</v>
      </c>
      <c r="AM33" s="14">
        <v>9.7000000000000003E-2</v>
      </c>
      <c r="AN33" s="14">
        <v>875.58799999999997</v>
      </c>
      <c r="AO33" s="14"/>
      <c r="AP33" s="14">
        <v>814.32299999999998</v>
      </c>
      <c r="AQ33" s="14">
        <v>8.2000000000000003E-2</v>
      </c>
      <c r="AR33" s="13">
        <f t="shared" si="2"/>
        <v>2587.8359999999998</v>
      </c>
      <c r="AS33" s="13">
        <f t="shared" si="2"/>
        <v>0.17899999999999999</v>
      </c>
      <c r="AT33" s="19">
        <v>706.03899999999999</v>
      </c>
      <c r="AU33" s="19">
        <v>0.05</v>
      </c>
      <c r="AV33" s="19">
        <v>498.13</v>
      </c>
      <c r="AW33" s="19">
        <v>0.104</v>
      </c>
      <c r="AX33" s="19">
        <v>428.245</v>
      </c>
      <c r="AY33" s="19">
        <v>2.1850000000000001</v>
      </c>
      <c r="AZ33" s="13">
        <f t="shared" si="3"/>
        <v>1632.4139999999998</v>
      </c>
      <c r="BA33" s="13">
        <f t="shared" si="3"/>
        <v>2.339</v>
      </c>
      <c r="BB33" s="24">
        <v>394.221</v>
      </c>
      <c r="BC33" s="24">
        <v>2.1999999999999999E-2</v>
      </c>
      <c r="BD33" s="24">
        <v>456.12599999999998</v>
      </c>
      <c r="BE33" s="24">
        <v>5.8999999999999997E-2</v>
      </c>
      <c r="BF33" s="24">
        <v>584.54999999999995</v>
      </c>
      <c r="BG33" s="24">
        <v>2.3E-2</v>
      </c>
      <c r="BH33" s="13">
        <f t="shared" si="4"/>
        <v>1434.8969999999999</v>
      </c>
      <c r="BI33" s="13">
        <f t="shared" si="4"/>
        <v>0.10399999999999998</v>
      </c>
      <c r="BJ33" s="24">
        <v>632.65700000000004</v>
      </c>
      <c r="BK33" s="24"/>
      <c r="BL33" s="24">
        <v>740.08100000000002</v>
      </c>
      <c r="BM33" s="24"/>
      <c r="BN33" s="24">
        <v>759.05899999999997</v>
      </c>
      <c r="BO33" s="24"/>
      <c r="BP33" s="13">
        <f t="shared" si="5"/>
        <v>2131.797</v>
      </c>
      <c r="BQ33" s="13">
        <f t="shared" si="5"/>
        <v>0</v>
      </c>
      <c r="BR33" s="48">
        <f t="shared" si="6"/>
        <v>7786.9439999999995</v>
      </c>
      <c r="BS33" s="48">
        <f t="shared" si="7"/>
        <v>2.6219999999999999</v>
      </c>
      <c r="BT33" s="28">
        <v>145.93</v>
      </c>
      <c r="BU33" s="28"/>
      <c r="BV33" s="28">
        <v>123.018</v>
      </c>
      <c r="BW33" s="28"/>
      <c r="BX33" s="28">
        <v>108.274</v>
      </c>
      <c r="BY33" s="28">
        <v>20.626000000000001</v>
      </c>
      <c r="BZ33" s="32">
        <f t="shared" si="25"/>
        <v>377.22199999999998</v>
      </c>
      <c r="CA33" s="32">
        <f t="shared" si="25"/>
        <v>20.626000000000001</v>
      </c>
      <c r="CB33" s="28">
        <v>115.03</v>
      </c>
      <c r="CC33" s="28"/>
      <c r="CD33" s="28">
        <v>87.373999999999995</v>
      </c>
      <c r="CE33" s="28"/>
      <c r="CF33" s="28">
        <v>87.177000000000007</v>
      </c>
      <c r="CG33" s="28"/>
      <c r="CH33" s="32">
        <f t="shared" si="26"/>
        <v>289.58100000000002</v>
      </c>
      <c r="CI33" s="32">
        <f t="shared" si="26"/>
        <v>0</v>
      </c>
      <c r="CJ33" s="14">
        <v>107.79</v>
      </c>
      <c r="CK33" s="14"/>
      <c r="CL33" s="14">
        <v>115.605</v>
      </c>
      <c r="CM33" s="14"/>
      <c r="CN33" s="14">
        <v>116.57899999999999</v>
      </c>
      <c r="CO33" s="14"/>
      <c r="CP33" s="32">
        <f t="shared" si="27"/>
        <v>339.97399999999999</v>
      </c>
      <c r="CQ33" s="32">
        <f t="shared" si="27"/>
        <v>0</v>
      </c>
      <c r="CR33" s="14">
        <v>118.669</v>
      </c>
      <c r="CS33" s="14"/>
      <c r="CT33" s="14">
        <v>146.71700000000001</v>
      </c>
      <c r="CU33" s="14"/>
      <c r="CV33" s="14">
        <v>178.90299999999999</v>
      </c>
      <c r="CW33" s="14"/>
      <c r="CX33" s="32">
        <f t="shared" si="28"/>
        <v>444.28899999999999</v>
      </c>
      <c r="CY33" s="32">
        <f t="shared" si="28"/>
        <v>0</v>
      </c>
      <c r="CZ33" s="48">
        <f t="shared" si="8"/>
        <v>1451.066</v>
      </c>
      <c r="DA33" s="48">
        <f t="shared" si="9"/>
        <v>20.626000000000001</v>
      </c>
      <c r="DB33" s="24"/>
      <c r="DC33" s="24"/>
      <c r="DD33" s="24"/>
      <c r="DE33" s="24"/>
      <c r="DF33" s="24"/>
      <c r="DG33" s="24"/>
      <c r="DH33" s="42"/>
      <c r="DI33" s="43"/>
      <c r="DJ33" s="31"/>
      <c r="DK33" s="31"/>
      <c r="DL33" s="31"/>
      <c r="DM33" s="31"/>
      <c r="DN33" s="31"/>
      <c r="DO33" s="31"/>
      <c r="DP33" s="46"/>
      <c r="DQ33" s="47"/>
      <c r="DR33" s="31"/>
      <c r="DS33" s="31"/>
      <c r="DT33" s="31"/>
      <c r="DU33" s="31"/>
      <c r="DV33" s="31"/>
      <c r="DW33" s="31"/>
      <c r="DX33" s="46"/>
      <c r="DY33" s="47"/>
      <c r="DZ33" s="31"/>
      <c r="EA33" s="31"/>
      <c r="EB33" s="31"/>
      <c r="EC33" s="31"/>
      <c r="ED33" s="31"/>
      <c r="EE33" s="31"/>
      <c r="EF33" s="46"/>
      <c r="EG33" s="47"/>
      <c r="EH33" s="48">
        <f t="shared" si="10"/>
        <v>0</v>
      </c>
      <c r="EI33" s="48">
        <f t="shared" si="11"/>
        <v>0</v>
      </c>
      <c r="EJ33" s="28"/>
      <c r="EK33" s="28"/>
      <c r="EL33" s="28"/>
      <c r="EM33" s="28"/>
      <c r="EN33" s="28"/>
      <c r="EO33" s="28"/>
      <c r="EP33" s="32">
        <f t="shared" si="29"/>
        <v>0</v>
      </c>
      <c r="EQ33" s="32">
        <f t="shared" si="29"/>
        <v>0</v>
      </c>
      <c r="ER33" s="28"/>
      <c r="ES33" s="28"/>
      <c r="ET33" s="28"/>
      <c r="EU33" s="28"/>
      <c r="EV33" s="28"/>
      <c r="EW33" s="28"/>
      <c r="EX33" s="32">
        <f t="shared" si="30"/>
        <v>0</v>
      </c>
      <c r="EY33" s="32">
        <f t="shared" si="30"/>
        <v>0</v>
      </c>
      <c r="EZ33" s="28"/>
      <c r="FA33" s="28"/>
      <c r="FB33" s="28"/>
      <c r="FC33" s="28"/>
      <c r="FD33" s="28"/>
      <c r="FE33" s="28"/>
      <c r="FF33" s="32">
        <f t="shared" si="31"/>
        <v>0</v>
      </c>
      <c r="FG33" s="32">
        <f t="shared" si="31"/>
        <v>0</v>
      </c>
      <c r="FH33" s="28"/>
      <c r="FI33" s="28"/>
      <c r="FJ33" s="28"/>
      <c r="FK33" s="28"/>
      <c r="FL33" s="28"/>
      <c r="FM33" s="28"/>
      <c r="FN33" s="32">
        <f t="shared" si="67"/>
        <v>0</v>
      </c>
      <c r="FO33" s="32">
        <f t="shared" si="67"/>
        <v>0</v>
      </c>
      <c r="FP33" s="48">
        <f t="shared" si="13"/>
        <v>0</v>
      </c>
      <c r="FQ33" s="48">
        <f t="shared" si="14"/>
        <v>0</v>
      </c>
      <c r="FR33" s="28">
        <f t="shared" si="32"/>
        <v>1043.855</v>
      </c>
      <c r="FS33" s="28">
        <f t="shared" si="33"/>
        <v>9.7000000000000003E-2</v>
      </c>
      <c r="FT33" s="28">
        <f t="shared" si="34"/>
        <v>998.60599999999999</v>
      </c>
      <c r="FU33" s="28">
        <f t="shared" si="35"/>
        <v>0</v>
      </c>
      <c r="FV33" s="28">
        <f t="shared" si="36"/>
        <v>922.59699999999998</v>
      </c>
      <c r="FW33" s="28">
        <f t="shared" si="37"/>
        <v>20.708000000000002</v>
      </c>
      <c r="FX33" s="28">
        <f t="shared" si="38"/>
        <v>2965.058</v>
      </c>
      <c r="FY33" s="28">
        <f t="shared" si="39"/>
        <v>20.805</v>
      </c>
      <c r="FZ33" s="28">
        <f t="shared" si="40"/>
        <v>821.06899999999996</v>
      </c>
      <c r="GA33" s="28">
        <f t="shared" si="41"/>
        <v>0.05</v>
      </c>
      <c r="GB33" s="28">
        <f t="shared" si="42"/>
        <v>585.50400000000002</v>
      </c>
      <c r="GC33" s="28">
        <f t="shared" si="43"/>
        <v>0.104</v>
      </c>
      <c r="GD33" s="28">
        <f t="shared" si="44"/>
        <v>515.42200000000003</v>
      </c>
      <c r="GE33" s="28">
        <f t="shared" si="45"/>
        <v>2.1850000000000001</v>
      </c>
      <c r="GF33" s="28">
        <f t="shared" si="46"/>
        <v>1921.9949999999999</v>
      </c>
      <c r="GG33" s="28">
        <f t="shared" si="47"/>
        <v>2.339</v>
      </c>
      <c r="GH33" s="28">
        <f t="shared" si="48"/>
        <v>502.01100000000002</v>
      </c>
      <c r="GI33" s="28">
        <f t="shared" si="49"/>
        <v>2.1999999999999999E-2</v>
      </c>
      <c r="GJ33" s="28">
        <f t="shared" si="50"/>
        <v>571.73099999999999</v>
      </c>
      <c r="GK33" s="28">
        <f t="shared" si="51"/>
        <v>5.8999999999999997E-2</v>
      </c>
      <c r="GL33" s="28">
        <f t="shared" si="52"/>
        <v>701.12899999999991</v>
      </c>
      <c r="GM33" s="28">
        <f t="shared" si="53"/>
        <v>2.3E-2</v>
      </c>
      <c r="GN33" s="28">
        <f t="shared" si="54"/>
        <v>1774.8709999999999</v>
      </c>
      <c r="GO33" s="28">
        <f t="shared" si="55"/>
        <v>0.10399999999999998</v>
      </c>
      <c r="GP33" s="28">
        <f t="shared" si="56"/>
        <v>751.32600000000002</v>
      </c>
      <c r="GQ33" s="28">
        <f t="shared" si="57"/>
        <v>0</v>
      </c>
      <c r="GR33" s="28">
        <f t="shared" si="58"/>
        <v>886.798</v>
      </c>
      <c r="GS33" s="28">
        <f t="shared" si="59"/>
        <v>0</v>
      </c>
      <c r="GT33" s="28">
        <f t="shared" si="60"/>
        <v>937.96199999999999</v>
      </c>
      <c r="GU33" s="28">
        <f t="shared" si="61"/>
        <v>0</v>
      </c>
      <c r="GV33" s="28">
        <f t="shared" si="62"/>
        <v>2576.0860000000002</v>
      </c>
      <c r="GW33" s="28">
        <f t="shared" si="63"/>
        <v>0</v>
      </c>
      <c r="GX33" s="33">
        <f t="shared" si="17"/>
        <v>9238.01</v>
      </c>
      <c r="GY33" s="33">
        <f t="shared" si="18"/>
        <v>23.247999999999998</v>
      </c>
      <c r="GZ33" s="102">
        <f t="shared" si="64"/>
        <v>9261.2579999999998</v>
      </c>
    </row>
    <row r="34" spans="1:208" s="7" customFormat="1" x14ac:dyDescent="0.2">
      <c r="A34" s="10">
        <f t="shared" si="19"/>
        <v>26</v>
      </c>
      <c r="B34" s="11" t="s">
        <v>45</v>
      </c>
      <c r="C34" s="12" t="s">
        <v>20</v>
      </c>
      <c r="D34" s="14">
        <v>3171.4226278289848</v>
      </c>
      <c r="E34" s="14"/>
      <c r="F34" s="14">
        <v>2599.5758441417747</v>
      </c>
      <c r="G34" s="14"/>
      <c r="H34" s="14">
        <v>3274.0144457548604</v>
      </c>
      <c r="I34" s="14"/>
      <c r="J34" s="13">
        <f t="shared" si="20"/>
        <v>9045.0129177256204</v>
      </c>
      <c r="K34" s="13">
        <f t="shared" si="20"/>
        <v>0</v>
      </c>
      <c r="L34" s="19">
        <v>3136.4862644332206</v>
      </c>
      <c r="M34" s="19"/>
      <c r="N34" s="19">
        <v>2522.2930375817787</v>
      </c>
      <c r="O34" s="19"/>
      <c r="P34" s="19">
        <v>2393.4348962849217</v>
      </c>
      <c r="Q34" s="19"/>
      <c r="R34" s="13">
        <f t="shared" si="21"/>
        <v>8052.214198299921</v>
      </c>
      <c r="S34" s="13">
        <f t="shared" si="22"/>
        <v>0</v>
      </c>
      <c r="T34" s="14">
        <v>2187.1711703979313</v>
      </c>
      <c r="U34" s="14"/>
      <c r="V34" s="14">
        <v>3257.3346811715073</v>
      </c>
      <c r="W34" s="14"/>
      <c r="X34" s="14">
        <v>3231.0252710682757</v>
      </c>
      <c r="Y34" s="14"/>
      <c r="Z34" s="13">
        <f t="shared" si="65"/>
        <v>8675.5311226377144</v>
      </c>
      <c r="AA34" s="13">
        <f t="shared" si="66"/>
        <v>0</v>
      </c>
      <c r="AB34" s="14">
        <v>3310.553550877994</v>
      </c>
      <c r="AC34" s="14"/>
      <c r="AD34" s="14">
        <v>3264.8907025063795</v>
      </c>
      <c r="AE34" s="14"/>
      <c r="AF34" s="14">
        <v>3467.2566579808417</v>
      </c>
      <c r="AG34" s="14"/>
      <c r="AH34" s="13">
        <f t="shared" si="23"/>
        <v>10042.700911365217</v>
      </c>
      <c r="AI34" s="13">
        <f t="shared" si="24"/>
        <v>0</v>
      </c>
      <c r="AJ34" s="48">
        <f t="shared" si="0"/>
        <v>35815.459150028473</v>
      </c>
      <c r="AK34" s="48">
        <f t="shared" si="1"/>
        <v>0</v>
      </c>
      <c r="AL34" s="14">
        <v>10911.266</v>
      </c>
      <c r="AM34" s="14">
        <v>10.095000000000001</v>
      </c>
      <c r="AN34" s="14">
        <v>10933.718999999999</v>
      </c>
      <c r="AO34" s="14">
        <v>9.6349999999999998</v>
      </c>
      <c r="AP34" s="14">
        <v>10188.77</v>
      </c>
      <c r="AQ34" s="14">
        <v>30.064</v>
      </c>
      <c r="AR34" s="13">
        <f t="shared" si="2"/>
        <v>32033.755000000001</v>
      </c>
      <c r="AS34" s="13">
        <f t="shared" si="2"/>
        <v>49.793999999999997</v>
      </c>
      <c r="AT34" s="19">
        <v>9500.5419999999995</v>
      </c>
      <c r="AU34" s="19">
        <v>34.228000000000002</v>
      </c>
      <c r="AV34" s="19">
        <v>8480.4269999999997</v>
      </c>
      <c r="AW34" s="19">
        <v>18.852</v>
      </c>
      <c r="AX34" s="19">
        <v>8089.067</v>
      </c>
      <c r="AY34" s="19">
        <v>10.705</v>
      </c>
      <c r="AZ34" s="13">
        <f t="shared" si="3"/>
        <v>26070.035999999996</v>
      </c>
      <c r="BA34" s="13">
        <f t="shared" si="3"/>
        <v>63.784999999999997</v>
      </c>
      <c r="BB34" s="24">
        <v>7515.9859999999999</v>
      </c>
      <c r="BC34" s="24">
        <v>32.341000000000001</v>
      </c>
      <c r="BD34" s="24">
        <v>8932.4770000000008</v>
      </c>
      <c r="BE34" s="24">
        <v>10.058</v>
      </c>
      <c r="BF34" s="24">
        <v>9096.6020000000008</v>
      </c>
      <c r="BG34" s="24">
        <v>19.95</v>
      </c>
      <c r="BH34" s="13">
        <f t="shared" si="4"/>
        <v>25545.065000000002</v>
      </c>
      <c r="BI34" s="13">
        <f t="shared" si="4"/>
        <v>62.349000000000004</v>
      </c>
      <c r="BJ34" s="24">
        <v>8440.36</v>
      </c>
      <c r="BK34" s="24">
        <v>13.63</v>
      </c>
      <c r="BL34" s="24">
        <v>9548.2090000000007</v>
      </c>
      <c r="BM34" s="24">
        <v>10.259</v>
      </c>
      <c r="BN34" s="24">
        <v>10255.689</v>
      </c>
      <c r="BO34" s="24">
        <v>13.532</v>
      </c>
      <c r="BP34" s="13">
        <f t="shared" si="5"/>
        <v>28244.258000000002</v>
      </c>
      <c r="BQ34" s="13">
        <f t="shared" si="5"/>
        <v>37.421000000000006</v>
      </c>
      <c r="BR34" s="48">
        <f t="shared" si="6"/>
        <v>111893.114</v>
      </c>
      <c r="BS34" s="48">
        <f t="shared" si="7"/>
        <v>213.34899999999999</v>
      </c>
      <c r="BT34" s="28">
        <v>4589.9260000000004</v>
      </c>
      <c r="BU34" s="28"/>
      <c r="BV34" s="28">
        <v>4231.74</v>
      </c>
      <c r="BW34" s="28"/>
      <c r="BX34" s="28">
        <v>4636.0469999999996</v>
      </c>
      <c r="BY34" s="28">
        <v>43.654000000000003</v>
      </c>
      <c r="BZ34" s="32">
        <f t="shared" si="25"/>
        <v>13457.713</v>
      </c>
      <c r="CA34" s="32">
        <f t="shared" si="25"/>
        <v>43.654000000000003</v>
      </c>
      <c r="CB34" s="28">
        <v>4598.0420000000004</v>
      </c>
      <c r="CC34" s="28">
        <v>21.541</v>
      </c>
      <c r="CD34" s="28">
        <v>4765.6170000000002</v>
      </c>
      <c r="CE34" s="28">
        <v>12.468</v>
      </c>
      <c r="CF34" s="28">
        <v>4723.4040000000005</v>
      </c>
      <c r="CG34" s="28">
        <v>15.513999999999999</v>
      </c>
      <c r="CH34" s="32">
        <f t="shared" si="26"/>
        <v>14087.063</v>
      </c>
      <c r="CI34" s="32">
        <f t="shared" si="26"/>
        <v>49.522999999999996</v>
      </c>
      <c r="CJ34" s="14">
        <v>4779.9840000000004</v>
      </c>
      <c r="CK34" s="14">
        <v>15.632</v>
      </c>
      <c r="CL34" s="14">
        <v>4918.8710000000001</v>
      </c>
      <c r="CM34" s="14">
        <v>15.53</v>
      </c>
      <c r="CN34" s="14">
        <v>4436.7659999999996</v>
      </c>
      <c r="CO34" s="14">
        <v>15.539</v>
      </c>
      <c r="CP34" s="32">
        <f t="shared" si="27"/>
        <v>14135.620999999999</v>
      </c>
      <c r="CQ34" s="32">
        <f t="shared" si="27"/>
        <v>46.701000000000001</v>
      </c>
      <c r="CR34" s="14">
        <v>4463.826</v>
      </c>
      <c r="CS34" s="14">
        <v>25.169</v>
      </c>
      <c r="CT34" s="14">
        <v>4384.6469999999999</v>
      </c>
      <c r="CU34" s="14">
        <v>15.558999999999999</v>
      </c>
      <c r="CV34" s="14">
        <v>4689.1229999999996</v>
      </c>
      <c r="CW34" s="14">
        <v>15.618</v>
      </c>
      <c r="CX34" s="32">
        <f t="shared" si="28"/>
        <v>13537.596</v>
      </c>
      <c r="CY34" s="32">
        <f t="shared" si="28"/>
        <v>56.346000000000004</v>
      </c>
      <c r="CZ34" s="48">
        <f t="shared" si="8"/>
        <v>55217.992999999995</v>
      </c>
      <c r="DA34" s="48">
        <f t="shared" si="9"/>
        <v>196.22399999999999</v>
      </c>
      <c r="DB34" s="24"/>
      <c r="DC34" s="24"/>
      <c r="DD34" s="24"/>
      <c r="DE34" s="24"/>
      <c r="DF34" s="24"/>
      <c r="DG34" s="24"/>
      <c r="DH34" s="42"/>
      <c r="DI34" s="43"/>
      <c r="DJ34" s="31"/>
      <c r="DK34" s="31"/>
      <c r="DL34" s="31"/>
      <c r="DM34" s="31"/>
      <c r="DN34" s="31"/>
      <c r="DO34" s="31"/>
      <c r="DP34" s="46"/>
      <c r="DQ34" s="47"/>
      <c r="DR34" s="31"/>
      <c r="DS34" s="31"/>
      <c r="DT34" s="31"/>
      <c r="DU34" s="31"/>
      <c r="DV34" s="31"/>
      <c r="DW34" s="31"/>
      <c r="DX34" s="46"/>
      <c r="DY34" s="47"/>
      <c r="DZ34" s="31"/>
      <c r="EA34" s="31"/>
      <c r="EB34" s="31"/>
      <c r="EC34" s="31"/>
      <c r="ED34" s="31"/>
      <c r="EE34" s="31"/>
      <c r="EF34" s="46"/>
      <c r="EG34" s="47"/>
      <c r="EH34" s="48">
        <f t="shared" si="10"/>
        <v>0</v>
      </c>
      <c r="EI34" s="48">
        <f t="shared" si="11"/>
        <v>0</v>
      </c>
      <c r="EJ34" s="28">
        <v>50.841000000000001</v>
      </c>
      <c r="EK34" s="28"/>
      <c r="EL34" s="28">
        <v>49.91</v>
      </c>
      <c r="EM34" s="28"/>
      <c r="EN34" s="28">
        <v>53.517000000000003</v>
      </c>
      <c r="EO34" s="28"/>
      <c r="EP34" s="32">
        <f t="shared" si="29"/>
        <v>154.268</v>
      </c>
      <c r="EQ34" s="32">
        <f t="shared" si="29"/>
        <v>0</v>
      </c>
      <c r="ER34" s="28">
        <v>50.752000000000002</v>
      </c>
      <c r="ES34" s="28"/>
      <c r="ET34" s="28">
        <v>46.131999999999998</v>
      </c>
      <c r="EU34" s="28"/>
      <c r="EV34" s="28">
        <v>41.219000000000001</v>
      </c>
      <c r="EW34" s="28"/>
      <c r="EX34" s="32">
        <f t="shared" si="30"/>
        <v>138.10300000000001</v>
      </c>
      <c r="EY34" s="32">
        <f t="shared" si="30"/>
        <v>0</v>
      </c>
      <c r="EZ34" s="28">
        <v>42.985999999999997</v>
      </c>
      <c r="FA34" s="28"/>
      <c r="FB34" s="28">
        <v>57.128</v>
      </c>
      <c r="FC34" s="28"/>
      <c r="FD34" s="28">
        <v>50.762999999999998</v>
      </c>
      <c r="FE34" s="28"/>
      <c r="FF34" s="32">
        <f t="shared" si="31"/>
        <v>150.87700000000001</v>
      </c>
      <c r="FG34" s="32">
        <f t="shared" si="31"/>
        <v>0</v>
      </c>
      <c r="FH34" s="28">
        <v>66.766000000000005</v>
      </c>
      <c r="FI34" s="28"/>
      <c r="FJ34" s="28">
        <v>68.427999999999997</v>
      </c>
      <c r="FK34" s="28"/>
      <c r="FL34" s="28">
        <v>69.373000000000005</v>
      </c>
      <c r="FM34" s="28"/>
      <c r="FN34" s="32">
        <f t="shared" si="67"/>
        <v>204.56700000000001</v>
      </c>
      <c r="FO34" s="32">
        <f t="shared" si="67"/>
        <v>0</v>
      </c>
      <c r="FP34" s="48">
        <f t="shared" si="13"/>
        <v>647.81500000000005</v>
      </c>
      <c r="FQ34" s="48">
        <f t="shared" si="14"/>
        <v>0</v>
      </c>
      <c r="FR34" s="28">
        <f t="shared" si="32"/>
        <v>18723.455627828986</v>
      </c>
      <c r="FS34" s="28">
        <f t="shared" si="33"/>
        <v>10.095000000000001</v>
      </c>
      <c r="FT34" s="28">
        <f t="shared" si="34"/>
        <v>17814.944844141774</v>
      </c>
      <c r="FU34" s="28">
        <f t="shared" si="35"/>
        <v>9.6349999999999998</v>
      </c>
      <c r="FV34" s="28">
        <f t="shared" si="36"/>
        <v>18152.348445754858</v>
      </c>
      <c r="FW34" s="28">
        <f t="shared" si="37"/>
        <v>73.718000000000004</v>
      </c>
      <c r="FX34" s="28">
        <f t="shared" si="38"/>
        <v>54690.748917725621</v>
      </c>
      <c r="FY34" s="28">
        <f t="shared" si="39"/>
        <v>93.448000000000008</v>
      </c>
      <c r="FZ34" s="28">
        <f t="shared" si="40"/>
        <v>17285.82226443322</v>
      </c>
      <c r="GA34" s="28">
        <f t="shared" si="41"/>
        <v>55.769000000000005</v>
      </c>
      <c r="GB34" s="28">
        <f t="shared" si="42"/>
        <v>15814.469037581777</v>
      </c>
      <c r="GC34" s="28">
        <f t="shared" si="43"/>
        <v>31.32</v>
      </c>
      <c r="GD34" s="28">
        <f t="shared" si="44"/>
        <v>15247.12489628492</v>
      </c>
      <c r="GE34" s="28">
        <f t="shared" si="45"/>
        <v>26.219000000000001</v>
      </c>
      <c r="GF34" s="28">
        <f t="shared" si="46"/>
        <v>48347.416198299921</v>
      </c>
      <c r="GG34" s="28">
        <f t="shared" si="47"/>
        <v>113.30799999999999</v>
      </c>
      <c r="GH34" s="28">
        <f t="shared" si="48"/>
        <v>14526.127170397933</v>
      </c>
      <c r="GI34" s="28">
        <f t="shared" si="49"/>
        <v>47.972999999999999</v>
      </c>
      <c r="GJ34" s="28">
        <f t="shared" si="50"/>
        <v>17165.810681171508</v>
      </c>
      <c r="GK34" s="28">
        <f t="shared" si="51"/>
        <v>25.588000000000001</v>
      </c>
      <c r="GL34" s="28">
        <f t="shared" si="52"/>
        <v>16815.156271068277</v>
      </c>
      <c r="GM34" s="28">
        <f t="shared" si="53"/>
        <v>35.488999999999997</v>
      </c>
      <c r="GN34" s="28">
        <f t="shared" si="54"/>
        <v>48507.094122637718</v>
      </c>
      <c r="GO34" s="28">
        <f t="shared" si="55"/>
        <v>109.05000000000001</v>
      </c>
      <c r="GP34" s="28">
        <f t="shared" si="56"/>
        <v>16281.505550877995</v>
      </c>
      <c r="GQ34" s="28">
        <f t="shared" si="57"/>
        <v>38.798999999999999</v>
      </c>
      <c r="GR34" s="28">
        <f t="shared" si="58"/>
        <v>17266.174702506381</v>
      </c>
      <c r="GS34" s="28">
        <f t="shared" si="59"/>
        <v>25.817999999999998</v>
      </c>
      <c r="GT34" s="28">
        <f t="shared" si="60"/>
        <v>18481.441657980842</v>
      </c>
      <c r="GU34" s="28">
        <f t="shared" si="61"/>
        <v>29.15</v>
      </c>
      <c r="GV34" s="28">
        <f t="shared" si="62"/>
        <v>52029.121911365219</v>
      </c>
      <c r="GW34" s="28">
        <f t="shared" si="63"/>
        <v>93.76700000000001</v>
      </c>
      <c r="GX34" s="33">
        <f t="shared" si="17"/>
        <v>203574.38115002846</v>
      </c>
      <c r="GY34" s="33">
        <f t="shared" si="18"/>
        <v>409.57300000000004</v>
      </c>
      <c r="GZ34" s="102">
        <f t="shared" si="64"/>
        <v>203983.95415002847</v>
      </c>
    </row>
    <row r="35" spans="1:208" s="7" customFormat="1" x14ac:dyDescent="0.2">
      <c r="A35" s="10">
        <f t="shared" si="19"/>
        <v>27</v>
      </c>
      <c r="B35" s="11" t="s">
        <v>46</v>
      </c>
      <c r="C35" s="12" t="s">
        <v>20</v>
      </c>
      <c r="D35" s="14">
        <v>89.283006272458834</v>
      </c>
      <c r="E35" s="14"/>
      <c r="F35" s="14">
        <v>72.702484195097583</v>
      </c>
      <c r="G35" s="14"/>
      <c r="H35" s="14">
        <v>92.409992222057497</v>
      </c>
      <c r="I35" s="14"/>
      <c r="J35" s="13">
        <f t="shared" si="20"/>
        <v>254.39548268961391</v>
      </c>
      <c r="K35" s="13">
        <f t="shared" si="20"/>
        <v>0</v>
      </c>
      <c r="L35" s="19">
        <v>89.497745138896775</v>
      </c>
      <c r="M35" s="19"/>
      <c r="N35" s="19">
        <v>70.447736466489658</v>
      </c>
      <c r="O35" s="19"/>
      <c r="P35" s="19">
        <v>66.380060513611582</v>
      </c>
      <c r="Q35" s="19"/>
      <c r="R35" s="13">
        <f t="shared" si="21"/>
        <v>226.32554211899799</v>
      </c>
      <c r="S35" s="13">
        <f t="shared" si="22"/>
        <v>0</v>
      </c>
      <c r="T35" s="14">
        <v>61.355485454007351</v>
      </c>
      <c r="U35" s="14"/>
      <c r="V35" s="14">
        <v>89.37046542147398</v>
      </c>
      <c r="W35" s="14"/>
      <c r="X35" s="14">
        <v>91.194945043140507</v>
      </c>
      <c r="Y35" s="14"/>
      <c r="Z35" s="13">
        <f t="shared" si="65"/>
        <v>241.92089591862182</v>
      </c>
      <c r="AA35" s="13">
        <f t="shared" si="66"/>
        <v>0</v>
      </c>
      <c r="AB35" s="14">
        <v>94.517684089394749</v>
      </c>
      <c r="AC35" s="14"/>
      <c r="AD35" s="14">
        <v>100.47812205128766</v>
      </c>
      <c r="AE35" s="14"/>
      <c r="AF35" s="14">
        <v>104.55330942993874</v>
      </c>
      <c r="AG35" s="14"/>
      <c r="AH35" s="13">
        <f t="shared" si="23"/>
        <v>299.54911557062115</v>
      </c>
      <c r="AI35" s="13">
        <f t="shared" si="24"/>
        <v>0</v>
      </c>
      <c r="AJ35" s="48">
        <f t="shared" si="0"/>
        <v>1022.1910362978549</v>
      </c>
      <c r="AK35" s="48">
        <f t="shared" si="1"/>
        <v>0</v>
      </c>
      <c r="AL35" s="14">
        <v>1846.5129999999999</v>
      </c>
      <c r="AM35" s="14">
        <v>0.76200000000000001</v>
      </c>
      <c r="AN35" s="14">
        <v>1664.319</v>
      </c>
      <c r="AO35" s="14">
        <v>3.7410000000000001</v>
      </c>
      <c r="AP35" s="14">
        <v>1766.566</v>
      </c>
      <c r="AQ35" s="14">
        <v>0.38300000000000001</v>
      </c>
      <c r="AR35" s="13">
        <f t="shared" si="2"/>
        <v>5277.3980000000001</v>
      </c>
      <c r="AS35" s="13">
        <f t="shared" si="2"/>
        <v>4.8860000000000001</v>
      </c>
      <c r="AT35" s="19">
        <v>1378.0820000000001</v>
      </c>
      <c r="AU35" s="19">
        <v>5.4539999999999997</v>
      </c>
      <c r="AV35" s="19">
        <v>1056.26</v>
      </c>
      <c r="AW35" s="19">
        <v>1.0999999999999999E-2</v>
      </c>
      <c r="AX35" s="19">
        <v>1036.068</v>
      </c>
      <c r="AY35" s="19">
        <v>0.252</v>
      </c>
      <c r="AZ35" s="13">
        <f t="shared" si="3"/>
        <v>3470.41</v>
      </c>
      <c r="BA35" s="13">
        <f t="shared" si="3"/>
        <v>5.7169999999999996</v>
      </c>
      <c r="BB35" s="24">
        <v>983.22500000000002</v>
      </c>
      <c r="BC35" s="24">
        <v>4.4930000000000003</v>
      </c>
      <c r="BD35" s="24">
        <v>1172.9159999999999</v>
      </c>
      <c r="BE35" s="24"/>
      <c r="BF35" s="24">
        <v>1203.9159999999999</v>
      </c>
      <c r="BG35" s="24"/>
      <c r="BH35" s="13">
        <f t="shared" si="4"/>
        <v>3360.0569999999998</v>
      </c>
      <c r="BI35" s="13">
        <f t="shared" si="4"/>
        <v>4.4930000000000003</v>
      </c>
      <c r="BJ35" s="24">
        <v>1320.117</v>
      </c>
      <c r="BK35" s="24">
        <v>8.1880000000000006</v>
      </c>
      <c r="BL35" s="24">
        <v>1574.3340000000001</v>
      </c>
      <c r="BM35" s="24">
        <v>0.22800000000000001</v>
      </c>
      <c r="BN35" s="24">
        <v>1794.8810000000001</v>
      </c>
      <c r="BO35" s="24"/>
      <c r="BP35" s="13">
        <f t="shared" si="5"/>
        <v>4689.3320000000003</v>
      </c>
      <c r="BQ35" s="13">
        <f t="shared" si="5"/>
        <v>8.4160000000000004</v>
      </c>
      <c r="BR35" s="48">
        <f t="shared" si="6"/>
        <v>16797.197</v>
      </c>
      <c r="BS35" s="48">
        <f t="shared" si="7"/>
        <v>23.512</v>
      </c>
      <c r="BT35" s="28">
        <v>503.90699999999998</v>
      </c>
      <c r="BU35" s="28"/>
      <c r="BV35" s="28">
        <v>475.44</v>
      </c>
      <c r="BW35" s="28"/>
      <c r="BX35" s="28">
        <v>577.30600000000004</v>
      </c>
      <c r="BY35" s="28"/>
      <c r="BZ35" s="32">
        <f t="shared" si="25"/>
        <v>1556.653</v>
      </c>
      <c r="CA35" s="32">
        <f t="shared" si="25"/>
        <v>0</v>
      </c>
      <c r="CB35" s="28">
        <v>521.00099999999998</v>
      </c>
      <c r="CC35" s="28"/>
      <c r="CD35" s="28">
        <v>425.29899999999998</v>
      </c>
      <c r="CE35" s="28"/>
      <c r="CF35" s="28">
        <v>399.91399999999999</v>
      </c>
      <c r="CG35" s="28"/>
      <c r="CH35" s="32">
        <f t="shared" si="26"/>
        <v>1346.2139999999999</v>
      </c>
      <c r="CI35" s="32">
        <f t="shared" si="26"/>
        <v>0</v>
      </c>
      <c r="CJ35" s="14">
        <v>435.58699999999999</v>
      </c>
      <c r="CK35" s="14"/>
      <c r="CL35" s="14">
        <v>540.56500000000005</v>
      </c>
      <c r="CM35" s="14"/>
      <c r="CN35" s="14">
        <v>451.25299999999999</v>
      </c>
      <c r="CO35" s="14"/>
      <c r="CP35" s="32">
        <f t="shared" si="27"/>
        <v>1427.405</v>
      </c>
      <c r="CQ35" s="32">
        <f t="shared" si="27"/>
        <v>0</v>
      </c>
      <c r="CR35" s="14">
        <v>466.55500000000001</v>
      </c>
      <c r="CS35" s="14"/>
      <c r="CT35" s="14">
        <v>534.48199999999997</v>
      </c>
      <c r="CU35" s="14"/>
      <c r="CV35" s="14">
        <v>601.33100000000002</v>
      </c>
      <c r="CW35" s="14"/>
      <c r="CX35" s="32">
        <f t="shared" si="28"/>
        <v>1602.3679999999999</v>
      </c>
      <c r="CY35" s="32">
        <f t="shared" si="28"/>
        <v>0</v>
      </c>
      <c r="CZ35" s="48">
        <f t="shared" si="8"/>
        <v>5932.6399999999994</v>
      </c>
      <c r="DA35" s="48">
        <f t="shared" si="9"/>
        <v>0</v>
      </c>
      <c r="DB35" s="24"/>
      <c r="DC35" s="24"/>
      <c r="DD35" s="24"/>
      <c r="DE35" s="24"/>
      <c r="DF35" s="24"/>
      <c r="DG35" s="24"/>
      <c r="DH35" s="42"/>
      <c r="DI35" s="43"/>
      <c r="DJ35" s="31"/>
      <c r="DK35" s="31"/>
      <c r="DL35" s="31"/>
      <c r="DM35" s="31"/>
      <c r="DN35" s="31"/>
      <c r="DO35" s="31"/>
      <c r="DP35" s="46"/>
      <c r="DQ35" s="47"/>
      <c r="DR35" s="31"/>
      <c r="DS35" s="31"/>
      <c r="DT35" s="31"/>
      <c r="DU35" s="31"/>
      <c r="DV35" s="31"/>
      <c r="DW35" s="31"/>
      <c r="DX35" s="46"/>
      <c r="DY35" s="47"/>
      <c r="DZ35" s="31"/>
      <c r="EA35" s="31"/>
      <c r="EB35" s="31"/>
      <c r="EC35" s="31"/>
      <c r="ED35" s="31"/>
      <c r="EE35" s="31"/>
      <c r="EF35" s="46"/>
      <c r="EG35" s="47"/>
      <c r="EH35" s="48">
        <f t="shared" si="10"/>
        <v>0</v>
      </c>
      <c r="EI35" s="48">
        <f t="shared" si="11"/>
        <v>0</v>
      </c>
      <c r="EJ35" s="28">
        <v>8105.9120000000003</v>
      </c>
      <c r="EK35" s="28"/>
      <c r="EL35" s="28">
        <v>7434.32</v>
      </c>
      <c r="EM35" s="28"/>
      <c r="EN35" s="28">
        <v>9036.2260000000006</v>
      </c>
      <c r="EO35" s="28"/>
      <c r="EP35" s="32">
        <f t="shared" si="29"/>
        <v>24576.457999999999</v>
      </c>
      <c r="EQ35" s="32">
        <f t="shared" si="29"/>
        <v>0</v>
      </c>
      <c r="ER35" s="28">
        <v>8632.6890000000003</v>
      </c>
      <c r="ES35" s="28"/>
      <c r="ET35" s="28">
        <v>8619.5169999999998</v>
      </c>
      <c r="EU35" s="28"/>
      <c r="EV35" s="28">
        <v>8721.9410000000007</v>
      </c>
      <c r="EW35" s="28"/>
      <c r="EX35" s="32">
        <f t="shared" si="30"/>
        <v>25974.146999999997</v>
      </c>
      <c r="EY35" s="32">
        <f t="shared" si="30"/>
        <v>0</v>
      </c>
      <c r="EZ35" s="28">
        <v>8919.5509999999995</v>
      </c>
      <c r="FA35" s="28"/>
      <c r="FB35" s="28">
        <v>9212.375</v>
      </c>
      <c r="FC35" s="28"/>
      <c r="FD35" s="28">
        <v>9123.2199999999993</v>
      </c>
      <c r="FE35" s="28"/>
      <c r="FF35" s="32">
        <f t="shared" si="31"/>
        <v>27255.146000000001</v>
      </c>
      <c r="FG35" s="32">
        <f t="shared" si="31"/>
        <v>0</v>
      </c>
      <c r="FH35" s="28">
        <v>9709.9210000000003</v>
      </c>
      <c r="FI35" s="28"/>
      <c r="FJ35" s="28">
        <v>9290.1560000000009</v>
      </c>
      <c r="FK35" s="28"/>
      <c r="FL35" s="28">
        <v>9773.3719999999994</v>
      </c>
      <c r="FM35" s="28"/>
      <c r="FN35" s="32">
        <f>FH35+FJ35+FL35</f>
        <v>28773.449000000001</v>
      </c>
      <c r="FO35" s="32">
        <f>FI35+FK35+FM35</f>
        <v>0</v>
      </c>
      <c r="FP35" s="48">
        <f t="shared" si="13"/>
        <v>106579.19999999998</v>
      </c>
      <c r="FQ35" s="48">
        <f t="shared" si="14"/>
        <v>0</v>
      </c>
      <c r="FR35" s="28">
        <f t="shared" si="32"/>
        <v>10545.615006272459</v>
      </c>
      <c r="FS35" s="28">
        <f t="shared" si="33"/>
        <v>0.76200000000000001</v>
      </c>
      <c r="FT35" s="28">
        <f t="shared" si="34"/>
        <v>9646.7814841950967</v>
      </c>
      <c r="FU35" s="28">
        <f t="shared" si="35"/>
        <v>3.7410000000000001</v>
      </c>
      <c r="FV35" s="28">
        <f t="shared" si="36"/>
        <v>11472.507992222058</v>
      </c>
      <c r="FW35" s="28">
        <f t="shared" si="37"/>
        <v>0.38300000000000001</v>
      </c>
      <c r="FX35" s="28">
        <f t="shared" si="38"/>
        <v>31664.904482689613</v>
      </c>
      <c r="FY35" s="28">
        <f t="shared" si="39"/>
        <v>4.8860000000000001</v>
      </c>
      <c r="FZ35" s="28">
        <f t="shared" si="40"/>
        <v>10621.269745138898</v>
      </c>
      <c r="GA35" s="28">
        <f t="shared" si="41"/>
        <v>5.4539999999999997</v>
      </c>
      <c r="GB35" s="28">
        <f t="shared" si="42"/>
        <v>10171.52373646649</v>
      </c>
      <c r="GC35" s="28">
        <f t="shared" si="43"/>
        <v>1.0999999999999999E-2</v>
      </c>
      <c r="GD35" s="28">
        <f t="shared" si="44"/>
        <v>10224.303060513612</v>
      </c>
      <c r="GE35" s="28">
        <f t="shared" si="45"/>
        <v>0.252</v>
      </c>
      <c r="GF35" s="28">
        <f t="shared" si="46"/>
        <v>31017.096542118994</v>
      </c>
      <c r="GG35" s="28">
        <f t="shared" si="47"/>
        <v>5.7169999999999996</v>
      </c>
      <c r="GH35" s="28">
        <f t="shared" si="48"/>
        <v>10399.718485454006</v>
      </c>
      <c r="GI35" s="28">
        <f t="shared" si="49"/>
        <v>4.4930000000000003</v>
      </c>
      <c r="GJ35" s="28">
        <f t="shared" si="50"/>
        <v>11015.226465421474</v>
      </c>
      <c r="GK35" s="28">
        <f t="shared" si="51"/>
        <v>0</v>
      </c>
      <c r="GL35" s="28">
        <f t="shared" si="52"/>
        <v>10869.583945043139</v>
      </c>
      <c r="GM35" s="28">
        <f t="shared" si="53"/>
        <v>0</v>
      </c>
      <c r="GN35" s="28">
        <f t="shared" si="54"/>
        <v>32284.528895918622</v>
      </c>
      <c r="GO35" s="28">
        <f t="shared" si="55"/>
        <v>4.4930000000000003</v>
      </c>
      <c r="GP35" s="28">
        <f t="shared" si="56"/>
        <v>11591.110684089395</v>
      </c>
      <c r="GQ35" s="28">
        <f t="shared" si="57"/>
        <v>8.1880000000000006</v>
      </c>
      <c r="GR35" s="28">
        <f t="shared" si="58"/>
        <v>11499.450122051288</v>
      </c>
      <c r="GS35" s="28">
        <f t="shared" si="59"/>
        <v>0.22800000000000001</v>
      </c>
      <c r="GT35" s="28">
        <f t="shared" si="60"/>
        <v>12274.137309429938</v>
      </c>
      <c r="GU35" s="28">
        <f t="shared" si="61"/>
        <v>0</v>
      </c>
      <c r="GV35" s="28">
        <f t="shared" si="62"/>
        <v>35364.698115570623</v>
      </c>
      <c r="GW35" s="28">
        <f t="shared" si="63"/>
        <v>8.4160000000000004</v>
      </c>
      <c r="GX35" s="33">
        <f t="shared" si="17"/>
        <v>130331.22803629783</v>
      </c>
      <c r="GY35" s="33">
        <f t="shared" si="18"/>
        <v>23.512</v>
      </c>
      <c r="GZ35" s="102">
        <f t="shared" si="64"/>
        <v>130354.74003629784</v>
      </c>
    </row>
    <row r="36" spans="1:208" s="7" customFormat="1" x14ac:dyDescent="0.2">
      <c r="A36" s="10">
        <f t="shared" si="19"/>
        <v>28</v>
      </c>
      <c r="B36" s="11" t="s">
        <v>47</v>
      </c>
      <c r="C36" s="12" t="s">
        <v>20</v>
      </c>
      <c r="D36" s="14"/>
      <c r="E36" s="14"/>
      <c r="F36" s="14"/>
      <c r="G36" s="14"/>
      <c r="H36" s="14"/>
      <c r="I36" s="14"/>
      <c r="J36" s="13">
        <f t="shared" si="20"/>
        <v>0</v>
      </c>
      <c r="K36" s="13">
        <f t="shared" si="20"/>
        <v>0</v>
      </c>
      <c r="L36" s="19"/>
      <c r="M36" s="19"/>
      <c r="N36" s="19"/>
      <c r="O36" s="19"/>
      <c r="P36" s="19"/>
      <c r="Q36" s="19"/>
      <c r="R36" s="13">
        <f t="shared" si="21"/>
        <v>0</v>
      </c>
      <c r="S36" s="13">
        <f t="shared" si="22"/>
        <v>0</v>
      </c>
      <c r="T36" s="14"/>
      <c r="U36" s="14"/>
      <c r="V36" s="14"/>
      <c r="W36" s="14"/>
      <c r="X36" s="14"/>
      <c r="Y36" s="14"/>
      <c r="Z36" s="13">
        <f t="shared" si="65"/>
        <v>0</v>
      </c>
      <c r="AA36" s="13">
        <f t="shared" si="66"/>
        <v>0</v>
      </c>
      <c r="AB36" s="14"/>
      <c r="AC36" s="14"/>
      <c r="AD36" s="14"/>
      <c r="AE36" s="14"/>
      <c r="AF36" s="14"/>
      <c r="AG36" s="14"/>
      <c r="AH36" s="13">
        <f t="shared" si="23"/>
        <v>0</v>
      </c>
      <c r="AI36" s="13">
        <f t="shared" si="24"/>
        <v>0</v>
      </c>
      <c r="AJ36" s="48">
        <f t="shared" si="0"/>
        <v>0</v>
      </c>
      <c r="AK36" s="48">
        <f t="shared" si="1"/>
        <v>0</v>
      </c>
      <c r="AL36" s="14">
        <v>917.16800000000001</v>
      </c>
      <c r="AM36" s="14"/>
      <c r="AN36" s="14">
        <v>852.17700000000002</v>
      </c>
      <c r="AO36" s="14">
        <v>5.3289999999999997</v>
      </c>
      <c r="AP36" s="14">
        <v>843.98199999999997</v>
      </c>
      <c r="AQ36" s="14"/>
      <c r="AR36" s="13">
        <f t="shared" si="2"/>
        <v>2613.3270000000002</v>
      </c>
      <c r="AS36" s="13">
        <f t="shared" si="2"/>
        <v>5.3289999999999997</v>
      </c>
      <c r="AT36" s="19">
        <v>658.45600000000002</v>
      </c>
      <c r="AU36" s="19"/>
      <c r="AV36" s="19">
        <v>495.87299999999999</v>
      </c>
      <c r="AW36" s="19"/>
      <c r="AX36" s="19">
        <v>504.02600000000001</v>
      </c>
      <c r="AY36" s="19"/>
      <c r="AZ36" s="13">
        <f t="shared" si="3"/>
        <v>1658.355</v>
      </c>
      <c r="BA36" s="13">
        <f t="shared" si="3"/>
        <v>0</v>
      </c>
      <c r="BB36" s="24">
        <v>532.93700000000001</v>
      </c>
      <c r="BC36" s="24"/>
      <c r="BD36" s="24">
        <v>587.14300000000003</v>
      </c>
      <c r="BE36" s="24"/>
      <c r="BF36" s="24">
        <v>655.053</v>
      </c>
      <c r="BG36" s="24"/>
      <c r="BH36" s="13">
        <f t="shared" si="4"/>
        <v>1775.1329999999998</v>
      </c>
      <c r="BI36" s="13">
        <f t="shared" si="4"/>
        <v>0</v>
      </c>
      <c r="BJ36" s="24">
        <v>700.63</v>
      </c>
      <c r="BK36" s="24"/>
      <c r="BL36" s="24">
        <v>783.899</v>
      </c>
      <c r="BM36" s="24"/>
      <c r="BN36" s="24">
        <v>905.31799999999998</v>
      </c>
      <c r="BO36" s="24"/>
      <c r="BP36" s="13">
        <f t="shared" si="5"/>
        <v>2389.8469999999998</v>
      </c>
      <c r="BQ36" s="13">
        <f t="shared" si="5"/>
        <v>0</v>
      </c>
      <c r="BR36" s="48">
        <f t="shared" si="6"/>
        <v>8436.6620000000003</v>
      </c>
      <c r="BS36" s="48">
        <f t="shared" si="7"/>
        <v>5.3289999999999997</v>
      </c>
      <c r="BT36" s="28">
        <v>15.401</v>
      </c>
      <c r="BU36" s="28"/>
      <c r="BV36" s="28">
        <v>14.831</v>
      </c>
      <c r="BW36" s="28"/>
      <c r="BX36" s="28">
        <v>13.125</v>
      </c>
      <c r="BY36" s="28"/>
      <c r="BZ36" s="32">
        <f t="shared" si="25"/>
        <v>43.356999999999999</v>
      </c>
      <c r="CA36" s="32">
        <f t="shared" si="25"/>
        <v>0</v>
      </c>
      <c r="CB36" s="28">
        <v>11.763</v>
      </c>
      <c r="CC36" s="28"/>
      <c r="CD36" s="28">
        <v>8.2159999999999993</v>
      </c>
      <c r="CE36" s="28"/>
      <c r="CF36" s="28">
        <v>9.7430000000000003</v>
      </c>
      <c r="CG36" s="28"/>
      <c r="CH36" s="32">
        <f t="shared" si="26"/>
        <v>29.722000000000001</v>
      </c>
      <c r="CI36" s="32">
        <f t="shared" si="26"/>
        <v>0</v>
      </c>
      <c r="CJ36" s="14">
        <v>5.32</v>
      </c>
      <c r="CK36" s="14"/>
      <c r="CL36" s="14">
        <v>5.5389999999999997</v>
      </c>
      <c r="CM36" s="14"/>
      <c r="CN36" s="14">
        <v>5.2370000000000001</v>
      </c>
      <c r="CO36" s="14"/>
      <c r="CP36" s="32">
        <f t="shared" si="27"/>
        <v>16.096</v>
      </c>
      <c r="CQ36" s="32">
        <f t="shared" si="27"/>
        <v>0</v>
      </c>
      <c r="CR36" s="14">
        <v>8.7119999999999997</v>
      </c>
      <c r="CS36" s="14"/>
      <c r="CT36" s="14">
        <v>8.8719999999999999</v>
      </c>
      <c r="CU36" s="14"/>
      <c r="CV36" s="14">
        <v>10.667</v>
      </c>
      <c r="CW36" s="14"/>
      <c r="CX36" s="32">
        <f t="shared" si="28"/>
        <v>28.250999999999998</v>
      </c>
      <c r="CY36" s="32">
        <f t="shared" si="28"/>
        <v>0</v>
      </c>
      <c r="CZ36" s="48">
        <f t="shared" si="8"/>
        <v>117.42600000000002</v>
      </c>
      <c r="DA36" s="48">
        <f t="shared" si="9"/>
        <v>0</v>
      </c>
      <c r="DB36" s="24"/>
      <c r="DC36" s="24"/>
      <c r="DD36" s="24"/>
      <c r="DE36" s="24"/>
      <c r="DF36" s="24"/>
      <c r="DG36" s="24"/>
      <c r="DH36" s="42"/>
      <c r="DI36" s="43"/>
      <c r="DJ36" s="31"/>
      <c r="DK36" s="31"/>
      <c r="DL36" s="31"/>
      <c r="DM36" s="31"/>
      <c r="DN36" s="31"/>
      <c r="DO36" s="31"/>
      <c r="DP36" s="46"/>
      <c r="DQ36" s="47"/>
      <c r="DR36" s="31"/>
      <c r="DS36" s="31"/>
      <c r="DT36" s="31"/>
      <c r="DU36" s="31"/>
      <c r="DV36" s="31"/>
      <c r="DW36" s="31"/>
      <c r="DX36" s="46"/>
      <c r="DY36" s="47"/>
      <c r="DZ36" s="31"/>
      <c r="EA36" s="31"/>
      <c r="EB36" s="31"/>
      <c r="EC36" s="31"/>
      <c r="ED36" s="31"/>
      <c r="EE36" s="31"/>
      <c r="EF36" s="46"/>
      <c r="EG36" s="47"/>
      <c r="EH36" s="48">
        <f t="shared" si="10"/>
        <v>0</v>
      </c>
      <c r="EI36" s="48">
        <f t="shared" si="11"/>
        <v>0</v>
      </c>
      <c r="EJ36" s="28"/>
      <c r="EK36" s="28"/>
      <c r="EL36" s="28"/>
      <c r="EM36" s="28"/>
      <c r="EN36" s="28"/>
      <c r="EO36" s="28"/>
      <c r="EP36" s="32">
        <f t="shared" si="29"/>
        <v>0</v>
      </c>
      <c r="EQ36" s="32">
        <f t="shared" si="29"/>
        <v>0</v>
      </c>
      <c r="ER36" s="28"/>
      <c r="ES36" s="28"/>
      <c r="ET36" s="28"/>
      <c r="EU36" s="28"/>
      <c r="EV36" s="28"/>
      <c r="EW36" s="28"/>
      <c r="EX36" s="32">
        <f t="shared" si="30"/>
        <v>0</v>
      </c>
      <c r="EY36" s="32">
        <f t="shared" si="30"/>
        <v>0</v>
      </c>
      <c r="EZ36" s="28"/>
      <c r="FA36" s="28"/>
      <c r="FB36" s="28"/>
      <c r="FC36" s="28"/>
      <c r="FD36" s="28"/>
      <c r="FE36" s="28"/>
      <c r="FF36" s="32">
        <f t="shared" si="31"/>
        <v>0</v>
      </c>
      <c r="FG36" s="32">
        <f t="shared" si="31"/>
        <v>0</v>
      </c>
      <c r="FH36" s="28"/>
      <c r="FI36" s="28"/>
      <c r="FJ36" s="28"/>
      <c r="FK36" s="28"/>
      <c r="FL36" s="28"/>
      <c r="FM36" s="28"/>
      <c r="FN36" s="32">
        <f t="shared" si="67"/>
        <v>0</v>
      </c>
      <c r="FO36" s="32">
        <f t="shared" si="67"/>
        <v>0</v>
      </c>
      <c r="FP36" s="48">
        <f t="shared" si="13"/>
        <v>0</v>
      </c>
      <c r="FQ36" s="48">
        <f t="shared" si="14"/>
        <v>0</v>
      </c>
      <c r="FR36" s="28">
        <f t="shared" si="32"/>
        <v>932.56899999999996</v>
      </c>
      <c r="FS36" s="28">
        <f t="shared" si="33"/>
        <v>0</v>
      </c>
      <c r="FT36" s="28">
        <f t="shared" si="34"/>
        <v>867.00800000000004</v>
      </c>
      <c r="FU36" s="28">
        <f t="shared" si="35"/>
        <v>5.3289999999999997</v>
      </c>
      <c r="FV36" s="28">
        <f t="shared" si="36"/>
        <v>857.10699999999997</v>
      </c>
      <c r="FW36" s="28">
        <f t="shared" si="37"/>
        <v>0</v>
      </c>
      <c r="FX36" s="28">
        <f t="shared" si="38"/>
        <v>2656.6840000000002</v>
      </c>
      <c r="FY36" s="28">
        <f t="shared" si="39"/>
        <v>5.3289999999999997</v>
      </c>
      <c r="FZ36" s="28">
        <f t="shared" si="40"/>
        <v>670.21900000000005</v>
      </c>
      <c r="GA36" s="28">
        <f t="shared" si="41"/>
        <v>0</v>
      </c>
      <c r="GB36" s="28">
        <f t="shared" si="42"/>
        <v>504.089</v>
      </c>
      <c r="GC36" s="28">
        <f t="shared" si="43"/>
        <v>0</v>
      </c>
      <c r="GD36" s="28">
        <f t="shared" si="44"/>
        <v>513.76900000000001</v>
      </c>
      <c r="GE36" s="28">
        <f t="shared" si="45"/>
        <v>0</v>
      </c>
      <c r="GF36" s="28">
        <f t="shared" si="46"/>
        <v>1688.077</v>
      </c>
      <c r="GG36" s="28">
        <f t="shared" si="47"/>
        <v>0</v>
      </c>
      <c r="GH36" s="28">
        <f t="shared" si="48"/>
        <v>538.25700000000006</v>
      </c>
      <c r="GI36" s="28">
        <f t="shared" si="49"/>
        <v>0</v>
      </c>
      <c r="GJ36" s="28">
        <f t="shared" si="50"/>
        <v>592.68200000000002</v>
      </c>
      <c r="GK36" s="28">
        <f t="shared" si="51"/>
        <v>0</v>
      </c>
      <c r="GL36" s="28">
        <f t="shared" si="52"/>
        <v>660.29</v>
      </c>
      <c r="GM36" s="28">
        <f t="shared" si="53"/>
        <v>0</v>
      </c>
      <c r="GN36" s="28">
        <f t="shared" si="54"/>
        <v>1791.2289999999998</v>
      </c>
      <c r="GO36" s="28">
        <f t="shared" si="55"/>
        <v>0</v>
      </c>
      <c r="GP36" s="28">
        <f t="shared" si="56"/>
        <v>709.34199999999998</v>
      </c>
      <c r="GQ36" s="28">
        <f t="shared" si="57"/>
        <v>0</v>
      </c>
      <c r="GR36" s="28">
        <f t="shared" si="58"/>
        <v>792.77099999999996</v>
      </c>
      <c r="GS36" s="28">
        <f t="shared" si="59"/>
        <v>0</v>
      </c>
      <c r="GT36" s="28">
        <f t="shared" si="60"/>
        <v>915.98500000000001</v>
      </c>
      <c r="GU36" s="28">
        <f t="shared" si="61"/>
        <v>0</v>
      </c>
      <c r="GV36" s="28">
        <f t="shared" si="62"/>
        <v>2418.098</v>
      </c>
      <c r="GW36" s="28">
        <f t="shared" si="63"/>
        <v>0</v>
      </c>
      <c r="GX36" s="33">
        <f t="shared" si="17"/>
        <v>8554.0879999999997</v>
      </c>
      <c r="GY36" s="33">
        <f t="shared" si="18"/>
        <v>5.3289999999999997</v>
      </c>
      <c r="GZ36" s="102">
        <f t="shared" si="64"/>
        <v>8559.4169999999995</v>
      </c>
    </row>
    <row r="37" spans="1:208" s="7" customFormat="1" x14ac:dyDescent="0.2">
      <c r="A37" s="10">
        <f t="shared" si="19"/>
        <v>29</v>
      </c>
      <c r="B37" s="11" t="s">
        <v>48</v>
      </c>
      <c r="C37" s="12" t="s">
        <v>20</v>
      </c>
      <c r="D37" s="14">
        <v>20132.149435667445</v>
      </c>
      <c r="E37" s="14"/>
      <c r="F37" s="14">
        <v>16496.290151511803</v>
      </c>
      <c r="G37" s="14"/>
      <c r="H37" s="14">
        <v>20771.549585710261</v>
      </c>
      <c r="I37" s="14"/>
      <c r="J37" s="13">
        <f t="shared" si="20"/>
        <v>57399.989172889516</v>
      </c>
      <c r="K37" s="13">
        <f t="shared" si="20"/>
        <v>0</v>
      </c>
      <c r="L37" s="19">
        <v>19879.754621782526</v>
      </c>
      <c r="M37" s="19"/>
      <c r="N37" s="19">
        <v>15980.732881504229</v>
      </c>
      <c r="O37" s="19"/>
      <c r="P37" s="19">
        <v>15176.65974128525</v>
      </c>
      <c r="Q37" s="19"/>
      <c r="R37" s="13">
        <f t="shared" si="21"/>
        <v>51037.147244572006</v>
      </c>
      <c r="S37" s="13">
        <f t="shared" si="22"/>
        <v>0</v>
      </c>
      <c r="T37" s="14">
        <v>13861.1557711679</v>
      </c>
      <c r="U37" s="14"/>
      <c r="V37" s="14">
        <v>20627.6939923223</v>
      </c>
      <c r="W37" s="14"/>
      <c r="X37" s="14">
        <v>20466.943174726708</v>
      </c>
      <c r="Y37" s="14"/>
      <c r="Z37" s="13">
        <f t="shared" si="65"/>
        <v>54955.79293821691</v>
      </c>
      <c r="AA37" s="13">
        <f t="shared" si="66"/>
        <v>0</v>
      </c>
      <c r="AB37" s="14">
        <v>20976.273452593199</v>
      </c>
      <c r="AC37" s="14"/>
      <c r="AD37" s="14">
        <v>20691.608496843695</v>
      </c>
      <c r="AE37" s="14"/>
      <c r="AF37" s="14">
        <v>21976.228924371764</v>
      </c>
      <c r="AG37" s="14"/>
      <c r="AH37" s="13">
        <f t="shared" si="23"/>
        <v>63644.110873808662</v>
      </c>
      <c r="AI37" s="13">
        <f t="shared" si="24"/>
        <v>0</v>
      </c>
      <c r="AJ37" s="48">
        <f t="shared" si="0"/>
        <v>227037.04022948712</v>
      </c>
      <c r="AK37" s="48">
        <f t="shared" si="1"/>
        <v>0</v>
      </c>
      <c r="AL37" s="14">
        <v>1448.0419999999999</v>
      </c>
      <c r="AM37" s="14">
        <v>7.8769999999999998</v>
      </c>
      <c r="AN37" s="14">
        <v>1408.079</v>
      </c>
      <c r="AO37" s="14">
        <v>6.383</v>
      </c>
      <c r="AP37" s="14">
        <v>1360.473</v>
      </c>
      <c r="AQ37" s="14">
        <v>5.8929999999999998</v>
      </c>
      <c r="AR37" s="13">
        <f t="shared" si="2"/>
        <v>4216.5940000000001</v>
      </c>
      <c r="AS37" s="13">
        <f t="shared" si="2"/>
        <v>20.152999999999999</v>
      </c>
      <c r="AT37" s="19">
        <v>1310.5999999999999</v>
      </c>
      <c r="AU37" s="19">
        <v>3.968</v>
      </c>
      <c r="AV37" s="19">
        <v>1047.713</v>
      </c>
      <c r="AW37" s="19">
        <v>1.788</v>
      </c>
      <c r="AX37" s="19">
        <v>1098.3340000000001</v>
      </c>
      <c r="AY37" s="19">
        <v>1.6319999999999999</v>
      </c>
      <c r="AZ37" s="13">
        <f t="shared" si="3"/>
        <v>3456.6469999999999</v>
      </c>
      <c r="BA37" s="13">
        <f t="shared" si="3"/>
        <v>7.3879999999999999</v>
      </c>
      <c r="BB37" s="24">
        <v>961.80399999999997</v>
      </c>
      <c r="BC37" s="24">
        <v>1.5840000000000001</v>
      </c>
      <c r="BD37" s="24">
        <v>1073.22</v>
      </c>
      <c r="BE37" s="24">
        <v>2.7970000000000002</v>
      </c>
      <c r="BF37" s="24">
        <v>1176.421</v>
      </c>
      <c r="BG37" s="24">
        <v>3.2679999999999998</v>
      </c>
      <c r="BH37" s="13">
        <f t="shared" si="4"/>
        <v>3211.4449999999997</v>
      </c>
      <c r="BI37" s="13">
        <f t="shared" si="4"/>
        <v>7.649</v>
      </c>
      <c r="BJ37" s="24">
        <v>1189.7940000000001</v>
      </c>
      <c r="BK37" s="24">
        <v>4.6609999999999996</v>
      </c>
      <c r="BL37" s="24">
        <v>1326.412</v>
      </c>
      <c r="BM37" s="24">
        <v>5.0949999999999998</v>
      </c>
      <c r="BN37" s="24">
        <v>1494.61</v>
      </c>
      <c r="BO37" s="24">
        <v>6.3719999999999999</v>
      </c>
      <c r="BP37" s="13">
        <f t="shared" si="5"/>
        <v>4010.8159999999998</v>
      </c>
      <c r="BQ37" s="13">
        <f t="shared" si="5"/>
        <v>16.128</v>
      </c>
      <c r="BR37" s="48">
        <f t="shared" si="6"/>
        <v>14895.502</v>
      </c>
      <c r="BS37" s="48">
        <f t="shared" si="7"/>
        <v>51.317999999999998</v>
      </c>
      <c r="BT37" s="28">
        <v>119.428</v>
      </c>
      <c r="BU37" s="28"/>
      <c r="BV37" s="28">
        <v>102.16</v>
      </c>
      <c r="BW37" s="28"/>
      <c r="BX37" s="28">
        <v>117.721</v>
      </c>
      <c r="BY37" s="28"/>
      <c r="BZ37" s="32">
        <f t="shared" si="25"/>
        <v>339.30899999999997</v>
      </c>
      <c r="CA37" s="32">
        <f t="shared" si="25"/>
        <v>0</v>
      </c>
      <c r="CB37" s="28">
        <v>102.943</v>
      </c>
      <c r="CC37" s="28"/>
      <c r="CD37" s="28">
        <v>97.894999999999996</v>
      </c>
      <c r="CE37" s="28"/>
      <c r="CF37" s="28">
        <v>103.066</v>
      </c>
      <c r="CG37" s="28"/>
      <c r="CH37" s="32">
        <f t="shared" si="26"/>
        <v>303.904</v>
      </c>
      <c r="CI37" s="32">
        <f t="shared" si="26"/>
        <v>0</v>
      </c>
      <c r="CJ37" s="14">
        <v>112.506</v>
      </c>
      <c r="CK37" s="14"/>
      <c r="CL37" s="14">
        <v>83.930999999999997</v>
      </c>
      <c r="CM37" s="14"/>
      <c r="CN37" s="14">
        <v>97.412000000000006</v>
      </c>
      <c r="CO37" s="14"/>
      <c r="CP37" s="32">
        <f t="shared" si="27"/>
        <v>293.84900000000005</v>
      </c>
      <c r="CQ37" s="32">
        <f t="shared" si="27"/>
        <v>0</v>
      </c>
      <c r="CR37" s="14">
        <v>96.599000000000004</v>
      </c>
      <c r="CS37" s="14"/>
      <c r="CT37" s="14">
        <v>110.679</v>
      </c>
      <c r="CU37" s="14"/>
      <c r="CV37" s="14">
        <v>138.27000000000001</v>
      </c>
      <c r="CW37" s="14"/>
      <c r="CX37" s="32">
        <f t="shared" si="28"/>
        <v>345.548</v>
      </c>
      <c r="CY37" s="32">
        <f t="shared" si="28"/>
        <v>0</v>
      </c>
      <c r="CZ37" s="48">
        <f t="shared" si="8"/>
        <v>1282.6100000000001</v>
      </c>
      <c r="DA37" s="48">
        <f t="shared" si="9"/>
        <v>0</v>
      </c>
      <c r="DB37" s="24"/>
      <c r="DC37" s="24"/>
      <c r="DD37" s="24"/>
      <c r="DE37" s="24"/>
      <c r="DF37" s="24"/>
      <c r="DG37" s="24"/>
      <c r="DH37" s="42"/>
      <c r="DI37" s="43"/>
      <c r="DJ37" s="31"/>
      <c r="DK37" s="31"/>
      <c r="DL37" s="31"/>
      <c r="DM37" s="31"/>
      <c r="DN37" s="31"/>
      <c r="DO37" s="31"/>
      <c r="DP37" s="46"/>
      <c r="DQ37" s="47"/>
      <c r="DR37" s="31"/>
      <c r="DS37" s="31"/>
      <c r="DT37" s="31"/>
      <c r="DU37" s="31"/>
      <c r="DV37" s="31"/>
      <c r="DW37" s="31"/>
      <c r="DX37" s="46"/>
      <c r="DY37" s="47"/>
      <c r="DZ37" s="31"/>
      <c r="EA37" s="31"/>
      <c r="EB37" s="31"/>
      <c r="EC37" s="31"/>
      <c r="ED37" s="31"/>
      <c r="EE37" s="31"/>
      <c r="EF37" s="46"/>
      <c r="EG37" s="47"/>
      <c r="EH37" s="48">
        <f t="shared" si="10"/>
        <v>0</v>
      </c>
      <c r="EI37" s="48">
        <f t="shared" si="11"/>
        <v>0</v>
      </c>
      <c r="EJ37" s="28">
        <v>8017.4949999999999</v>
      </c>
      <c r="EK37" s="28"/>
      <c r="EL37" s="28">
        <v>7524.3360000000002</v>
      </c>
      <c r="EM37" s="28"/>
      <c r="EN37" s="28">
        <v>9272.1209999999992</v>
      </c>
      <c r="EO37" s="28"/>
      <c r="EP37" s="32">
        <f t="shared" si="29"/>
        <v>24813.951999999997</v>
      </c>
      <c r="EQ37" s="32">
        <f t="shared" si="29"/>
        <v>0</v>
      </c>
      <c r="ER37" s="28">
        <v>9466.3610000000008</v>
      </c>
      <c r="ES37" s="28"/>
      <c r="ET37" s="28">
        <v>9611.6200000000008</v>
      </c>
      <c r="EU37" s="28"/>
      <c r="EV37" s="28">
        <v>9632.8639999999996</v>
      </c>
      <c r="EW37" s="28"/>
      <c r="EX37" s="32">
        <f t="shared" si="30"/>
        <v>28710.845000000001</v>
      </c>
      <c r="EY37" s="32">
        <f t="shared" si="30"/>
        <v>0</v>
      </c>
      <c r="EZ37" s="28">
        <v>9857.1810000000005</v>
      </c>
      <c r="FA37" s="28"/>
      <c r="FB37" s="28">
        <v>10520.897000000001</v>
      </c>
      <c r="FC37" s="28"/>
      <c r="FD37" s="28">
        <v>10245.636</v>
      </c>
      <c r="FE37" s="28"/>
      <c r="FF37" s="32">
        <f t="shared" si="31"/>
        <v>30623.714</v>
      </c>
      <c r="FG37" s="32">
        <f t="shared" si="31"/>
        <v>0</v>
      </c>
      <c r="FH37" s="28">
        <v>10334.204</v>
      </c>
      <c r="FI37" s="28"/>
      <c r="FJ37" s="28">
        <v>10056.42</v>
      </c>
      <c r="FK37" s="28"/>
      <c r="FL37" s="28">
        <v>10552.258</v>
      </c>
      <c r="FM37" s="28"/>
      <c r="FN37" s="32">
        <f t="shared" si="67"/>
        <v>30942.881999999998</v>
      </c>
      <c r="FO37" s="32">
        <f t="shared" si="67"/>
        <v>0</v>
      </c>
      <c r="FP37" s="48">
        <f t="shared" si="13"/>
        <v>115091.393</v>
      </c>
      <c r="FQ37" s="48">
        <f t="shared" si="14"/>
        <v>0</v>
      </c>
      <c r="FR37" s="28">
        <f t="shared" si="32"/>
        <v>29717.114435667445</v>
      </c>
      <c r="FS37" s="28">
        <f t="shared" si="33"/>
        <v>7.8769999999999998</v>
      </c>
      <c r="FT37" s="28">
        <f t="shared" si="34"/>
        <v>25530.865151511804</v>
      </c>
      <c r="FU37" s="28">
        <f t="shared" si="35"/>
        <v>6.383</v>
      </c>
      <c r="FV37" s="28">
        <f t="shared" si="36"/>
        <v>31521.864585710264</v>
      </c>
      <c r="FW37" s="28">
        <f t="shared" si="37"/>
        <v>5.8929999999999998</v>
      </c>
      <c r="FX37" s="28">
        <f t="shared" si="38"/>
        <v>86769.844172889512</v>
      </c>
      <c r="FY37" s="28">
        <f t="shared" si="39"/>
        <v>20.152999999999999</v>
      </c>
      <c r="FZ37" s="28">
        <f t="shared" si="40"/>
        <v>30759.658621782524</v>
      </c>
      <c r="GA37" s="28">
        <f t="shared" si="41"/>
        <v>3.968</v>
      </c>
      <c r="GB37" s="28">
        <f t="shared" si="42"/>
        <v>26737.96088150423</v>
      </c>
      <c r="GC37" s="28">
        <f t="shared" si="43"/>
        <v>1.788</v>
      </c>
      <c r="GD37" s="28">
        <f t="shared" si="44"/>
        <v>26010.923741285253</v>
      </c>
      <c r="GE37" s="28">
        <f t="shared" si="45"/>
        <v>1.6319999999999999</v>
      </c>
      <c r="GF37" s="28">
        <f t="shared" si="46"/>
        <v>83508.543244572007</v>
      </c>
      <c r="GG37" s="28">
        <f t="shared" si="47"/>
        <v>7.3879999999999999</v>
      </c>
      <c r="GH37" s="28">
        <f t="shared" si="48"/>
        <v>24792.6467711679</v>
      </c>
      <c r="GI37" s="28">
        <f t="shared" si="49"/>
        <v>1.5840000000000001</v>
      </c>
      <c r="GJ37" s="28">
        <f t="shared" si="50"/>
        <v>32305.741992322302</v>
      </c>
      <c r="GK37" s="28">
        <f t="shared" si="51"/>
        <v>2.7970000000000002</v>
      </c>
      <c r="GL37" s="28">
        <f t="shared" si="52"/>
        <v>31986.412174726705</v>
      </c>
      <c r="GM37" s="28">
        <f t="shared" si="53"/>
        <v>3.2679999999999998</v>
      </c>
      <c r="GN37" s="28">
        <f t="shared" si="54"/>
        <v>89084.800938216911</v>
      </c>
      <c r="GO37" s="28">
        <f t="shared" si="55"/>
        <v>7.649</v>
      </c>
      <c r="GP37" s="28">
        <f t="shared" si="56"/>
        <v>32596.870452593197</v>
      </c>
      <c r="GQ37" s="28">
        <f t="shared" si="57"/>
        <v>4.6609999999999996</v>
      </c>
      <c r="GR37" s="28">
        <f t="shared" si="58"/>
        <v>32185.119496843698</v>
      </c>
      <c r="GS37" s="28">
        <f t="shared" si="59"/>
        <v>5.0949999999999998</v>
      </c>
      <c r="GT37" s="28">
        <f t="shared" si="60"/>
        <v>34161.366924371767</v>
      </c>
      <c r="GU37" s="28">
        <f t="shared" si="61"/>
        <v>6.3719999999999999</v>
      </c>
      <c r="GV37" s="28">
        <f t="shared" si="62"/>
        <v>98943.356873808661</v>
      </c>
      <c r="GW37" s="28">
        <f t="shared" si="63"/>
        <v>16.128</v>
      </c>
      <c r="GX37" s="33">
        <f t="shared" si="17"/>
        <v>358306.54522948712</v>
      </c>
      <c r="GY37" s="33">
        <f t="shared" si="18"/>
        <v>51.317999999999998</v>
      </c>
      <c r="GZ37" s="102">
        <f t="shared" si="64"/>
        <v>358357.86322948715</v>
      </c>
    </row>
    <row r="38" spans="1:208" s="7" customFormat="1" x14ac:dyDescent="0.2">
      <c r="A38" s="10">
        <f t="shared" si="19"/>
        <v>30</v>
      </c>
      <c r="B38" s="11" t="s">
        <v>49</v>
      </c>
      <c r="C38" s="12" t="s">
        <v>20</v>
      </c>
      <c r="D38" s="14"/>
      <c r="E38" s="14"/>
      <c r="F38" s="14"/>
      <c r="G38" s="14"/>
      <c r="H38" s="14"/>
      <c r="I38" s="14"/>
      <c r="J38" s="13">
        <f t="shared" si="20"/>
        <v>0</v>
      </c>
      <c r="K38" s="13">
        <f t="shared" si="20"/>
        <v>0</v>
      </c>
      <c r="L38" s="19"/>
      <c r="M38" s="19"/>
      <c r="N38" s="19"/>
      <c r="O38" s="19"/>
      <c r="P38" s="19"/>
      <c r="Q38" s="19"/>
      <c r="R38" s="13">
        <f t="shared" si="21"/>
        <v>0</v>
      </c>
      <c r="S38" s="13">
        <f t="shared" si="22"/>
        <v>0</v>
      </c>
      <c r="T38" s="14"/>
      <c r="U38" s="14"/>
      <c r="V38" s="14"/>
      <c r="W38" s="14"/>
      <c r="X38" s="14"/>
      <c r="Y38" s="14"/>
      <c r="Z38" s="13">
        <f t="shared" si="65"/>
        <v>0</v>
      </c>
      <c r="AA38" s="13">
        <f t="shared" si="66"/>
        <v>0</v>
      </c>
      <c r="AB38" s="14"/>
      <c r="AC38" s="14"/>
      <c r="AD38" s="14"/>
      <c r="AE38" s="14"/>
      <c r="AF38" s="14"/>
      <c r="AG38" s="14"/>
      <c r="AH38" s="13">
        <f t="shared" si="23"/>
        <v>0</v>
      </c>
      <c r="AI38" s="13">
        <f t="shared" si="24"/>
        <v>0</v>
      </c>
      <c r="AJ38" s="48">
        <f t="shared" si="0"/>
        <v>0</v>
      </c>
      <c r="AK38" s="48">
        <f t="shared" si="1"/>
        <v>0</v>
      </c>
      <c r="AL38" s="14">
        <v>1007.967</v>
      </c>
      <c r="AM38" s="14">
        <v>1.8520000000000001</v>
      </c>
      <c r="AN38" s="14">
        <v>942.90800000000002</v>
      </c>
      <c r="AO38" s="14">
        <v>2.9340000000000002</v>
      </c>
      <c r="AP38" s="14">
        <v>958.053</v>
      </c>
      <c r="AQ38" s="14">
        <v>1.88</v>
      </c>
      <c r="AR38" s="13">
        <f t="shared" si="2"/>
        <v>2908.9279999999999</v>
      </c>
      <c r="AS38" s="13">
        <f t="shared" si="2"/>
        <v>6.6660000000000004</v>
      </c>
      <c r="AT38" s="19">
        <v>747.86900000000003</v>
      </c>
      <c r="AU38" s="19">
        <v>8.1609999999999996</v>
      </c>
      <c r="AV38" s="19">
        <v>640.46699999999998</v>
      </c>
      <c r="AW38" s="19">
        <v>0.45700000000000002</v>
      </c>
      <c r="AX38" s="19">
        <v>521.73099999999999</v>
      </c>
      <c r="AY38" s="19">
        <v>0.36499999999999999</v>
      </c>
      <c r="AZ38" s="13">
        <f t="shared" si="3"/>
        <v>1910.067</v>
      </c>
      <c r="BA38" s="13">
        <f t="shared" si="3"/>
        <v>8.9830000000000005</v>
      </c>
      <c r="BB38" s="24">
        <v>549.38400000000001</v>
      </c>
      <c r="BC38" s="24">
        <v>0.377</v>
      </c>
      <c r="BD38" s="24">
        <v>587.66899999999998</v>
      </c>
      <c r="BE38" s="24">
        <v>0.45700000000000002</v>
      </c>
      <c r="BF38" s="24">
        <v>671.20699999999999</v>
      </c>
      <c r="BG38" s="24">
        <v>4.7240000000000002</v>
      </c>
      <c r="BH38" s="13">
        <f t="shared" si="4"/>
        <v>1808.2599999999998</v>
      </c>
      <c r="BI38" s="13">
        <f t="shared" si="4"/>
        <v>5.5579999999999998</v>
      </c>
      <c r="BJ38" s="24">
        <v>775.62900000000002</v>
      </c>
      <c r="BK38" s="24">
        <v>9.0530000000000008</v>
      </c>
      <c r="BL38" s="24">
        <v>958.17</v>
      </c>
      <c r="BM38" s="24">
        <v>17.381</v>
      </c>
      <c r="BN38" s="24">
        <v>1066.5930000000001</v>
      </c>
      <c r="BO38" s="24">
        <v>1.679</v>
      </c>
      <c r="BP38" s="13">
        <f t="shared" si="5"/>
        <v>2800.3919999999998</v>
      </c>
      <c r="BQ38" s="13">
        <f t="shared" si="5"/>
        <v>28.113</v>
      </c>
      <c r="BR38" s="48">
        <f t="shared" si="6"/>
        <v>9427.646999999999</v>
      </c>
      <c r="BS38" s="48">
        <f t="shared" si="7"/>
        <v>49.32</v>
      </c>
      <c r="BT38" s="28">
        <v>9.1379999999999999</v>
      </c>
      <c r="BU38" s="28"/>
      <c r="BV38" s="28">
        <v>10.214</v>
      </c>
      <c r="BW38" s="28"/>
      <c r="BX38" s="28">
        <v>11.612</v>
      </c>
      <c r="BY38" s="28">
        <v>4.0000000000000001E-3</v>
      </c>
      <c r="BZ38" s="32">
        <f t="shared" si="25"/>
        <v>30.963999999999999</v>
      </c>
      <c r="CA38" s="32">
        <f t="shared" si="25"/>
        <v>4.0000000000000001E-3</v>
      </c>
      <c r="CB38" s="28">
        <v>16.783000000000001</v>
      </c>
      <c r="CC38" s="28"/>
      <c r="CD38" s="28">
        <v>11.188000000000001</v>
      </c>
      <c r="CE38" s="28"/>
      <c r="CF38" s="28">
        <v>11.66</v>
      </c>
      <c r="CG38" s="28"/>
      <c r="CH38" s="32">
        <f t="shared" si="26"/>
        <v>39.631</v>
      </c>
      <c r="CI38" s="32">
        <f t="shared" si="26"/>
        <v>0</v>
      </c>
      <c r="CJ38" s="14">
        <v>10.214</v>
      </c>
      <c r="CK38" s="14"/>
      <c r="CL38" s="14">
        <v>12.124000000000001</v>
      </c>
      <c r="CM38" s="14">
        <v>5.0000000000000001E-3</v>
      </c>
      <c r="CN38" s="14">
        <v>13.391</v>
      </c>
      <c r="CO38" s="14"/>
      <c r="CP38" s="32">
        <f t="shared" si="27"/>
        <v>35.728999999999999</v>
      </c>
      <c r="CQ38" s="32">
        <f t="shared" si="27"/>
        <v>5.0000000000000001E-3</v>
      </c>
      <c r="CR38" s="14">
        <v>11.18</v>
      </c>
      <c r="CS38" s="14">
        <v>7.0000000000000001E-3</v>
      </c>
      <c r="CT38" s="14">
        <v>12.523</v>
      </c>
      <c r="CU38" s="14"/>
      <c r="CV38" s="14">
        <v>15.789</v>
      </c>
      <c r="CW38" s="14"/>
      <c r="CX38" s="32">
        <f t="shared" si="28"/>
        <v>39.491999999999997</v>
      </c>
      <c r="CY38" s="32">
        <f t="shared" si="28"/>
        <v>7.0000000000000001E-3</v>
      </c>
      <c r="CZ38" s="48">
        <f t="shared" si="8"/>
        <v>145.816</v>
      </c>
      <c r="DA38" s="48">
        <f t="shared" si="9"/>
        <v>1.6E-2</v>
      </c>
      <c r="DB38" s="24"/>
      <c r="DC38" s="24"/>
      <c r="DD38" s="24"/>
      <c r="DE38" s="24"/>
      <c r="DF38" s="24"/>
      <c r="DG38" s="24"/>
      <c r="DH38" s="42"/>
      <c r="DI38" s="43"/>
      <c r="DJ38" s="31"/>
      <c r="DK38" s="31"/>
      <c r="DL38" s="31"/>
      <c r="DM38" s="31"/>
      <c r="DN38" s="31"/>
      <c r="DO38" s="31"/>
      <c r="DP38" s="46"/>
      <c r="DQ38" s="47"/>
      <c r="DR38" s="31"/>
      <c r="DS38" s="31"/>
      <c r="DT38" s="31"/>
      <c r="DU38" s="31"/>
      <c r="DV38" s="31"/>
      <c r="DW38" s="31"/>
      <c r="DX38" s="46"/>
      <c r="DY38" s="47"/>
      <c r="DZ38" s="31"/>
      <c r="EA38" s="31"/>
      <c r="EB38" s="31"/>
      <c r="EC38" s="31"/>
      <c r="ED38" s="31"/>
      <c r="EE38" s="31"/>
      <c r="EF38" s="46"/>
      <c r="EG38" s="47"/>
      <c r="EH38" s="48">
        <f t="shared" si="10"/>
        <v>0</v>
      </c>
      <c r="EI38" s="48">
        <f t="shared" si="11"/>
        <v>0</v>
      </c>
      <c r="EJ38" s="28"/>
      <c r="EK38" s="28"/>
      <c r="EL38" s="28"/>
      <c r="EM38" s="28"/>
      <c r="EN38" s="28"/>
      <c r="EO38" s="28"/>
      <c r="EP38" s="32">
        <f t="shared" si="29"/>
        <v>0</v>
      </c>
      <c r="EQ38" s="32">
        <f t="shared" si="29"/>
        <v>0</v>
      </c>
      <c r="ER38" s="28"/>
      <c r="ES38" s="28"/>
      <c r="ET38" s="28"/>
      <c r="EU38" s="28"/>
      <c r="EV38" s="28"/>
      <c r="EW38" s="28"/>
      <c r="EX38" s="32">
        <f t="shared" si="30"/>
        <v>0</v>
      </c>
      <c r="EY38" s="32">
        <f t="shared" si="30"/>
        <v>0</v>
      </c>
      <c r="EZ38" s="28"/>
      <c r="FA38" s="28"/>
      <c r="FB38" s="28"/>
      <c r="FC38" s="28"/>
      <c r="FD38" s="28"/>
      <c r="FE38" s="28"/>
      <c r="FF38" s="32">
        <f t="shared" si="31"/>
        <v>0</v>
      </c>
      <c r="FG38" s="32">
        <f t="shared" si="31"/>
        <v>0</v>
      </c>
      <c r="FH38" s="28"/>
      <c r="FI38" s="28"/>
      <c r="FJ38" s="28"/>
      <c r="FK38" s="28"/>
      <c r="FL38" s="28"/>
      <c r="FM38" s="28"/>
      <c r="FN38" s="32">
        <f t="shared" si="67"/>
        <v>0</v>
      </c>
      <c r="FO38" s="32">
        <f t="shared" si="67"/>
        <v>0</v>
      </c>
      <c r="FP38" s="48">
        <f t="shared" si="13"/>
        <v>0</v>
      </c>
      <c r="FQ38" s="48">
        <f t="shared" si="14"/>
        <v>0</v>
      </c>
      <c r="FR38" s="28">
        <f t="shared" si="32"/>
        <v>1017.105</v>
      </c>
      <c r="FS38" s="28">
        <f t="shared" si="33"/>
        <v>1.8520000000000001</v>
      </c>
      <c r="FT38" s="28">
        <f t="shared" si="34"/>
        <v>953.12200000000007</v>
      </c>
      <c r="FU38" s="28">
        <f t="shared" si="35"/>
        <v>2.9340000000000002</v>
      </c>
      <c r="FV38" s="28">
        <f t="shared" si="36"/>
        <v>969.66499999999996</v>
      </c>
      <c r="FW38" s="28">
        <f t="shared" si="37"/>
        <v>1.8839999999999999</v>
      </c>
      <c r="FX38" s="28">
        <f t="shared" si="38"/>
        <v>2939.8919999999998</v>
      </c>
      <c r="FY38" s="28">
        <f t="shared" si="39"/>
        <v>6.67</v>
      </c>
      <c r="FZ38" s="28">
        <f t="shared" si="40"/>
        <v>764.65200000000004</v>
      </c>
      <c r="GA38" s="28">
        <f t="shared" si="41"/>
        <v>8.1609999999999996</v>
      </c>
      <c r="GB38" s="28">
        <f t="shared" si="42"/>
        <v>651.65499999999997</v>
      </c>
      <c r="GC38" s="28">
        <f t="shared" si="43"/>
        <v>0.45700000000000002</v>
      </c>
      <c r="GD38" s="28">
        <f t="shared" si="44"/>
        <v>533.39099999999996</v>
      </c>
      <c r="GE38" s="28">
        <f t="shared" si="45"/>
        <v>0.36499999999999999</v>
      </c>
      <c r="GF38" s="28">
        <f t="shared" si="46"/>
        <v>1949.6980000000001</v>
      </c>
      <c r="GG38" s="28">
        <f t="shared" si="47"/>
        <v>8.9830000000000005</v>
      </c>
      <c r="GH38" s="28">
        <f t="shared" si="48"/>
        <v>559.59800000000007</v>
      </c>
      <c r="GI38" s="28">
        <f t="shared" si="49"/>
        <v>0.377</v>
      </c>
      <c r="GJ38" s="28">
        <f t="shared" si="50"/>
        <v>599.79300000000001</v>
      </c>
      <c r="GK38" s="28">
        <f t="shared" si="51"/>
        <v>0.46200000000000002</v>
      </c>
      <c r="GL38" s="28">
        <f t="shared" si="52"/>
        <v>684.59799999999996</v>
      </c>
      <c r="GM38" s="28">
        <f t="shared" si="53"/>
        <v>4.7240000000000002</v>
      </c>
      <c r="GN38" s="28">
        <f t="shared" si="54"/>
        <v>1843.9889999999998</v>
      </c>
      <c r="GO38" s="28">
        <f t="shared" si="55"/>
        <v>5.5629999999999997</v>
      </c>
      <c r="GP38" s="28">
        <f t="shared" si="56"/>
        <v>786.80899999999997</v>
      </c>
      <c r="GQ38" s="28">
        <f t="shared" si="57"/>
        <v>9.06</v>
      </c>
      <c r="GR38" s="28">
        <f t="shared" si="58"/>
        <v>970.69299999999998</v>
      </c>
      <c r="GS38" s="28">
        <f t="shared" si="59"/>
        <v>17.381</v>
      </c>
      <c r="GT38" s="28">
        <f t="shared" si="60"/>
        <v>1082.3820000000001</v>
      </c>
      <c r="GU38" s="28">
        <f t="shared" si="61"/>
        <v>1.679</v>
      </c>
      <c r="GV38" s="28">
        <f t="shared" si="62"/>
        <v>2839.884</v>
      </c>
      <c r="GW38" s="28">
        <f t="shared" si="63"/>
        <v>28.12</v>
      </c>
      <c r="GX38" s="33">
        <f t="shared" si="17"/>
        <v>9573.4629999999997</v>
      </c>
      <c r="GY38" s="33">
        <f t="shared" si="18"/>
        <v>49.335999999999999</v>
      </c>
      <c r="GZ38" s="102">
        <f t="shared" si="64"/>
        <v>9622.7989999999991</v>
      </c>
    </row>
    <row r="39" spans="1:208" s="7" customFormat="1" ht="38.25" x14ac:dyDescent="0.2">
      <c r="A39" s="10"/>
      <c r="B39" s="16" t="s">
        <v>84</v>
      </c>
      <c r="C39" s="12"/>
      <c r="D39" s="14"/>
      <c r="E39" s="14"/>
      <c r="F39" s="14"/>
      <c r="G39" s="14"/>
      <c r="H39" s="14"/>
      <c r="I39" s="14"/>
      <c r="J39" s="13"/>
      <c r="K39" s="13"/>
      <c r="L39" s="19"/>
      <c r="M39" s="19"/>
      <c r="N39" s="19"/>
      <c r="O39" s="19"/>
      <c r="P39" s="19"/>
      <c r="Q39" s="19"/>
      <c r="R39" s="13"/>
      <c r="S39" s="13"/>
      <c r="T39" s="14"/>
      <c r="U39" s="14"/>
      <c r="V39" s="14"/>
      <c r="W39" s="14"/>
      <c r="X39" s="14"/>
      <c r="Y39" s="14"/>
      <c r="Z39" s="13"/>
      <c r="AA39" s="13"/>
      <c r="AB39" s="14"/>
      <c r="AC39" s="14"/>
      <c r="AD39" s="14"/>
      <c r="AE39" s="14"/>
      <c r="AF39" s="14"/>
      <c r="AG39" s="14"/>
      <c r="AH39" s="13"/>
      <c r="AI39" s="13"/>
      <c r="AJ39" s="48">
        <f t="shared" si="0"/>
        <v>0</v>
      </c>
      <c r="AK39" s="48">
        <f t="shared" si="1"/>
        <v>0</v>
      </c>
      <c r="AL39" s="14"/>
      <c r="AM39" s="14"/>
      <c r="AN39" s="14"/>
      <c r="AO39" s="14"/>
      <c r="AP39" s="14"/>
      <c r="AQ39" s="14"/>
      <c r="AR39" s="13"/>
      <c r="AS39" s="13"/>
      <c r="AT39" s="19"/>
      <c r="AU39" s="19"/>
      <c r="AV39" s="19"/>
      <c r="AW39" s="19"/>
      <c r="AX39" s="19"/>
      <c r="AY39" s="19"/>
      <c r="AZ39" s="13"/>
      <c r="BA39" s="13"/>
      <c r="BB39" s="24"/>
      <c r="BC39" s="24"/>
      <c r="BD39" s="24"/>
      <c r="BE39" s="24"/>
      <c r="BF39" s="24"/>
      <c r="BG39" s="24"/>
      <c r="BH39" s="13"/>
      <c r="BI39" s="13"/>
      <c r="BJ39" s="24"/>
      <c r="BK39" s="24"/>
      <c r="BL39" s="24"/>
      <c r="BM39" s="24"/>
      <c r="BN39" s="24"/>
      <c r="BO39" s="24"/>
      <c r="BP39" s="13"/>
      <c r="BQ39" s="13"/>
      <c r="BR39" s="48">
        <f t="shared" si="6"/>
        <v>0</v>
      </c>
      <c r="BS39" s="48">
        <f t="shared" si="7"/>
        <v>0</v>
      </c>
      <c r="BT39" s="28">
        <v>11068.782999999999</v>
      </c>
      <c r="BU39" s="28"/>
      <c r="BV39" s="28">
        <v>9622.8359999999993</v>
      </c>
      <c r="BW39" s="28"/>
      <c r="BX39" s="28">
        <v>11128.244000000001</v>
      </c>
      <c r="BY39" s="28"/>
      <c r="BZ39" s="32">
        <f>SUM(BT39,BV39,BX39)</f>
        <v>31819.862999999998</v>
      </c>
      <c r="CA39" s="32">
        <f t="shared" ref="CA39" si="68">SUM(BU39,BW39,BY39)</f>
        <v>0</v>
      </c>
      <c r="CB39" s="28">
        <v>10481.896000000001</v>
      </c>
      <c r="CC39" s="28"/>
      <c r="CD39" s="28">
        <v>11230.347</v>
      </c>
      <c r="CE39" s="28"/>
      <c r="CF39" s="28">
        <v>11449.102000000001</v>
      </c>
      <c r="CG39" s="28"/>
      <c r="CH39" s="32">
        <f t="shared" ref="CH39" si="69">SUM(CB39,CD39,CF39)</f>
        <v>33161.345000000001</v>
      </c>
      <c r="CI39" s="32">
        <f t="shared" ref="CI39" si="70">SUM(CC39,CE39,CG39)</f>
        <v>0</v>
      </c>
      <c r="CJ39" s="14">
        <v>11785.44</v>
      </c>
      <c r="CK39" s="14"/>
      <c r="CL39" s="14">
        <v>11685.745000000001</v>
      </c>
      <c r="CM39" s="14"/>
      <c r="CN39" s="14">
        <v>10684.215</v>
      </c>
      <c r="CO39" s="14"/>
      <c r="CP39" s="32">
        <f t="shared" ref="CP39" si="71">SUM(CJ39,CL39,CN39)</f>
        <v>34155.4</v>
      </c>
      <c r="CQ39" s="32">
        <f t="shared" ref="CQ39" si="72">SUM(CK39,CM39,CO39)</f>
        <v>0</v>
      </c>
      <c r="CR39" s="14">
        <v>10671.075000000001</v>
      </c>
      <c r="CS39" s="14"/>
      <c r="CT39" s="14">
        <v>10326.466999999999</v>
      </c>
      <c r="CU39" s="14"/>
      <c r="CV39" s="14">
        <v>10853.699000000001</v>
      </c>
      <c r="CW39" s="14"/>
      <c r="CX39" s="32">
        <f t="shared" ref="CX39" si="73">SUM(CR39,CT39,CV39)</f>
        <v>31851.241000000002</v>
      </c>
      <c r="CY39" s="32">
        <f t="shared" ref="CY39" si="74">SUM(CS39,CU39,CW39)</f>
        <v>0</v>
      </c>
      <c r="CZ39" s="48">
        <f t="shared" si="8"/>
        <v>130987.84900000002</v>
      </c>
      <c r="DA39" s="48">
        <f t="shared" si="9"/>
        <v>0</v>
      </c>
      <c r="DB39" s="24"/>
      <c r="DC39" s="24"/>
      <c r="DD39" s="24"/>
      <c r="DE39" s="24"/>
      <c r="DF39" s="24"/>
      <c r="DG39" s="24"/>
      <c r="DH39" s="42"/>
      <c r="DI39" s="43"/>
      <c r="DJ39" s="31"/>
      <c r="DK39" s="31"/>
      <c r="DL39" s="31"/>
      <c r="DM39" s="31"/>
      <c r="DN39" s="31"/>
      <c r="DO39" s="31"/>
      <c r="DP39" s="46"/>
      <c r="DQ39" s="47"/>
      <c r="DR39" s="31"/>
      <c r="DS39" s="31"/>
      <c r="DT39" s="31"/>
      <c r="DU39" s="31"/>
      <c r="DV39" s="31"/>
      <c r="DW39" s="31"/>
      <c r="DX39" s="46"/>
      <c r="DY39" s="47"/>
      <c r="DZ39" s="31"/>
      <c r="EA39" s="31"/>
      <c r="EB39" s="31"/>
      <c r="EC39" s="31"/>
      <c r="ED39" s="31"/>
      <c r="EE39" s="31"/>
      <c r="EF39" s="46"/>
      <c r="EG39" s="47"/>
      <c r="EH39" s="48">
        <f t="shared" si="10"/>
        <v>0</v>
      </c>
      <c r="EI39" s="48">
        <f t="shared" si="11"/>
        <v>0</v>
      </c>
      <c r="EJ39" s="28"/>
      <c r="EK39" s="28"/>
      <c r="EL39" s="28"/>
      <c r="EM39" s="28"/>
      <c r="EN39" s="28"/>
      <c r="EO39" s="28"/>
      <c r="EP39" s="32"/>
      <c r="EQ39" s="32"/>
      <c r="ER39" s="28"/>
      <c r="ES39" s="28"/>
      <c r="ET39" s="28"/>
      <c r="EU39" s="28"/>
      <c r="EV39" s="28"/>
      <c r="EW39" s="28"/>
      <c r="EX39" s="32"/>
      <c r="EY39" s="32"/>
      <c r="EZ39" s="28"/>
      <c r="FA39" s="28"/>
      <c r="FB39" s="28"/>
      <c r="FC39" s="28"/>
      <c r="FD39" s="28"/>
      <c r="FE39" s="28"/>
      <c r="FF39" s="32"/>
      <c r="FG39" s="32"/>
      <c r="FH39" s="28"/>
      <c r="FI39" s="28"/>
      <c r="FJ39" s="28"/>
      <c r="FK39" s="28"/>
      <c r="FL39" s="28"/>
      <c r="FM39" s="28"/>
      <c r="FN39" s="32"/>
      <c r="FO39" s="32"/>
      <c r="FP39" s="48">
        <f t="shared" si="13"/>
        <v>0</v>
      </c>
      <c r="FQ39" s="48">
        <f t="shared" si="14"/>
        <v>0</v>
      </c>
      <c r="FR39" s="28">
        <f t="shared" si="32"/>
        <v>11068.782999999999</v>
      </c>
      <c r="FS39" s="28">
        <f t="shared" si="33"/>
        <v>0</v>
      </c>
      <c r="FT39" s="28">
        <f t="shared" si="34"/>
        <v>9622.8359999999993</v>
      </c>
      <c r="FU39" s="28">
        <f t="shared" si="35"/>
        <v>0</v>
      </c>
      <c r="FV39" s="28">
        <f t="shared" si="36"/>
        <v>11128.244000000001</v>
      </c>
      <c r="FW39" s="28">
        <f t="shared" si="37"/>
        <v>0</v>
      </c>
      <c r="FX39" s="28">
        <f t="shared" si="38"/>
        <v>31819.862999999998</v>
      </c>
      <c r="FY39" s="28">
        <f t="shared" si="39"/>
        <v>0</v>
      </c>
      <c r="FZ39" s="28">
        <f t="shared" si="40"/>
        <v>10481.896000000001</v>
      </c>
      <c r="GA39" s="28">
        <f t="shared" si="41"/>
        <v>0</v>
      </c>
      <c r="GB39" s="28">
        <f t="shared" si="42"/>
        <v>11230.347</v>
      </c>
      <c r="GC39" s="28">
        <f t="shared" si="43"/>
        <v>0</v>
      </c>
      <c r="GD39" s="28">
        <f t="shared" si="44"/>
        <v>11449.102000000001</v>
      </c>
      <c r="GE39" s="28">
        <f t="shared" si="45"/>
        <v>0</v>
      </c>
      <c r="GF39" s="28">
        <f t="shared" si="46"/>
        <v>33161.345000000001</v>
      </c>
      <c r="GG39" s="28">
        <f t="shared" si="47"/>
        <v>0</v>
      </c>
      <c r="GH39" s="28">
        <f t="shared" si="48"/>
        <v>11785.44</v>
      </c>
      <c r="GI39" s="28">
        <f t="shared" si="49"/>
        <v>0</v>
      </c>
      <c r="GJ39" s="28">
        <f t="shared" si="50"/>
        <v>11685.745000000001</v>
      </c>
      <c r="GK39" s="28">
        <f t="shared" si="51"/>
        <v>0</v>
      </c>
      <c r="GL39" s="28">
        <f t="shared" si="52"/>
        <v>10684.215</v>
      </c>
      <c r="GM39" s="28">
        <f t="shared" si="53"/>
        <v>0</v>
      </c>
      <c r="GN39" s="28">
        <f t="shared" si="54"/>
        <v>34155.4</v>
      </c>
      <c r="GO39" s="28">
        <f t="shared" si="55"/>
        <v>0</v>
      </c>
      <c r="GP39" s="28">
        <f t="shared" si="56"/>
        <v>10671.075000000001</v>
      </c>
      <c r="GQ39" s="28">
        <f t="shared" si="57"/>
        <v>0</v>
      </c>
      <c r="GR39" s="28">
        <f t="shared" si="58"/>
        <v>10326.466999999999</v>
      </c>
      <c r="GS39" s="28">
        <f t="shared" si="59"/>
        <v>0</v>
      </c>
      <c r="GT39" s="28">
        <f t="shared" si="60"/>
        <v>10853.699000000001</v>
      </c>
      <c r="GU39" s="28">
        <f t="shared" si="61"/>
        <v>0</v>
      </c>
      <c r="GV39" s="28">
        <f t="shared" si="62"/>
        <v>31851.241000000002</v>
      </c>
      <c r="GW39" s="28">
        <f t="shared" si="63"/>
        <v>0</v>
      </c>
      <c r="GX39" s="33">
        <f t="shared" si="17"/>
        <v>130987.84900000002</v>
      </c>
      <c r="GY39" s="33">
        <f t="shared" si="18"/>
        <v>0</v>
      </c>
      <c r="GZ39" s="102">
        <f t="shared" si="64"/>
        <v>130987.84900000002</v>
      </c>
    </row>
    <row r="40" spans="1:208" s="7" customFormat="1" x14ac:dyDescent="0.2">
      <c r="A40" s="62" t="s">
        <v>50</v>
      </c>
      <c r="B40" s="62"/>
      <c r="C40" s="12" t="s">
        <v>20</v>
      </c>
      <c r="D40" s="17">
        <f>SUM(D9:D39)</f>
        <v>101427.69120815626</v>
      </c>
      <c r="E40" s="18">
        <f t="shared" ref="E40:BP40" si="75">SUM(E9:E39)</f>
        <v>0</v>
      </c>
      <c r="F40" s="17">
        <f t="shared" si="75"/>
        <v>82723.308999999994</v>
      </c>
      <c r="G40" s="18">
        <f t="shared" si="75"/>
        <v>0</v>
      </c>
      <c r="H40" s="17">
        <f t="shared" si="75"/>
        <v>103205.59400000001</v>
      </c>
      <c r="I40" s="18">
        <f t="shared" si="75"/>
        <v>0</v>
      </c>
      <c r="J40" s="17">
        <f t="shared" si="75"/>
        <v>287356.59420815634</v>
      </c>
      <c r="K40" s="18">
        <f t="shared" si="75"/>
        <v>0</v>
      </c>
      <c r="L40" s="17">
        <f t="shared" si="75"/>
        <v>98252.288</v>
      </c>
      <c r="M40" s="18">
        <f t="shared" si="75"/>
        <v>0</v>
      </c>
      <c r="N40" s="17">
        <f t="shared" si="75"/>
        <v>79422.731000000014</v>
      </c>
      <c r="O40" s="18">
        <f t="shared" si="75"/>
        <v>0</v>
      </c>
      <c r="P40" s="17">
        <f t="shared" si="75"/>
        <v>75923.301000000007</v>
      </c>
      <c r="Q40" s="18">
        <f t="shared" si="75"/>
        <v>0</v>
      </c>
      <c r="R40" s="17">
        <f t="shared" si="75"/>
        <v>253598.32</v>
      </c>
      <c r="S40" s="18">
        <f t="shared" si="75"/>
        <v>0</v>
      </c>
      <c r="T40" s="17">
        <f t="shared" si="75"/>
        <v>69269.565999999992</v>
      </c>
      <c r="U40" s="18">
        <f t="shared" si="75"/>
        <v>0</v>
      </c>
      <c r="V40" s="17">
        <f t="shared" si="75"/>
        <v>101427.11500000001</v>
      </c>
      <c r="W40" s="18">
        <f t="shared" si="75"/>
        <v>0</v>
      </c>
      <c r="X40" s="17">
        <f t="shared" si="75"/>
        <v>101041.53800000004</v>
      </c>
      <c r="Y40" s="18">
        <f t="shared" si="75"/>
        <v>0</v>
      </c>
      <c r="Z40" s="17">
        <f t="shared" si="75"/>
        <v>271738.2190000001</v>
      </c>
      <c r="AA40" s="18">
        <f t="shared" si="75"/>
        <v>0</v>
      </c>
      <c r="AB40" s="17">
        <f t="shared" si="75"/>
        <v>103747.47600000001</v>
      </c>
      <c r="AC40" s="18">
        <f t="shared" si="75"/>
        <v>0</v>
      </c>
      <c r="AD40" s="17">
        <f t="shared" si="75"/>
        <v>102523.92800000003</v>
      </c>
      <c r="AE40" s="18">
        <f t="shared" si="75"/>
        <v>0</v>
      </c>
      <c r="AF40" s="17">
        <f t="shared" si="75"/>
        <v>109018.03388538977</v>
      </c>
      <c r="AG40" s="18">
        <f t="shared" si="75"/>
        <v>0</v>
      </c>
      <c r="AH40" s="17">
        <f t="shared" si="75"/>
        <v>315289.43788538978</v>
      </c>
      <c r="AI40" s="18">
        <f t="shared" si="75"/>
        <v>0</v>
      </c>
      <c r="AJ40" s="34">
        <f>SUM(AJ9:AJ39)</f>
        <v>1127982.5710935465</v>
      </c>
      <c r="AK40" s="18">
        <f>SUM(AK9:AK39)</f>
        <v>0</v>
      </c>
      <c r="AL40" s="17">
        <f t="shared" si="75"/>
        <v>382342.73699999996</v>
      </c>
      <c r="AM40" s="18">
        <f t="shared" si="75"/>
        <v>1201.0099999999848</v>
      </c>
      <c r="AN40" s="17">
        <f t="shared" si="75"/>
        <v>364100.45500000007</v>
      </c>
      <c r="AO40" s="18">
        <f t="shared" si="75"/>
        <v>1294.2600000000002</v>
      </c>
      <c r="AP40" s="17">
        <f t="shared" si="75"/>
        <v>359375.56600000005</v>
      </c>
      <c r="AQ40" s="18">
        <f t="shared" si="75"/>
        <v>2818.0410000000206</v>
      </c>
      <c r="AR40" s="17">
        <f t="shared" si="75"/>
        <v>1105818.7580000004</v>
      </c>
      <c r="AS40" s="18">
        <f t="shared" si="75"/>
        <v>5313.3110000000052</v>
      </c>
      <c r="AT40" s="17">
        <f t="shared" si="75"/>
        <v>297711.82500000001</v>
      </c>
      <c r="AU40" s="18">
        <f t="shared" si="75"/>
        <v>1284.6060000000082</v>
      </c>
      <c r="AV40" s="17">
        <f t="shared" si="75"/>
        <v>259024.54900000003</v>
      </c>
      <c r="AW40" s="18">
        <f t="shared" si="75"/>
        <v>927.06800000000635</v>
      </c>
      <c r="AX40" s="17">
        <f t="shared" si="75"/>
        <v>289234.71798600006</v>
      </c>
      <c r="AY40" s="18">
        <f t="shared" si="75"/>
        <v>1057.0379999999977</v>
      </c>
      <c r="AZ40" s="17">
        <f t="shared" si="75"/>
        <v>845971.09198600019</v>
      </c>
      <c r="BA40" s="18">
        <f t="shared" si="75"/>
        <v>3268.7120000000127</v>
      </c>
      <c r="BB40" s="17">
        <f t="shared" si="75"/>
        <v>257763.34799999994</v>
      </c>
      <c r="BC40" s="18">
        <f t="shared" si="75"/>
        <v>1434.5319999999972</v>
      </c>
      <c r="BD40" s="17">
        <f t="shared" si="75"/>
        <v>264984.05199999997</v>
      </c>
      <c r="BE40" s="18">
        <f t="shared" si="75"/>
        <v>1228.6760000000036</v>
      </c>
      <c r="BF40" s="17">
        <f t="shared" si="75"/>
        <v>288350.87699999998</v>
      </c>
      <c r="BG40" s="18">
        <f t="shared" si="75"/>
        <v>1899.507000000006</v>
      </c>
      <c r="BH40" s="17">
        <f t="shared" si="75"/>
        <v>811098.277</v>
      </c>
      <c r="BI40" s="18">
        <f t="shared" si="75"/>
        <v>4562.7150000000074</v>
      </c>
      <c r="BJ40" s="17">
        <f t="shared" si="75"/>
        <v>316510.18999999989</v>
      </c>
      <c r="BK40" s="18">
        <f t="shared" si="75"/>
        <v>1518.2509999999872</v>
      </c>
      <c r="BL40" s="17">
        <f t="shared" si="75"/>
        <v>344675.41599999991</v>
      </c>
      <c r="BM40" s="18">
        <f t="shared" si="75"/>
        <v>1356.4030000000025</v>
      </c>
      <c r="BN40" s="17">
        <f t="shared" si="75"/>
        <v>393729.57900000009</v>
      </c>
      <c r="BO40" s="18">
        <f t="shared" si="75"/>
        <v>1677.4330000000107</v>
      </c>
      <c r="BP40" s="17">
        <f t="shared" si="75"/>
        <v>1054915.1850000001</v>
      </c>
      <c r="BQ40" s="18">
        <f t="shared" ref="BQ40:EB40" si="76">SUM(BQ9:BQ39)</f>
        <v>4552.0870000000004</v>
      </c>
      <c r="BR40" s="34">
        <f>SUM(BR9:BR39)</f>
        <v>3817803.3119859993</v>
      </c>
      <c r="BS40" s="18">
        <f>SUM(BS9:BS39)</f>
        <v>17696.825000000015</v>
      </c>
      <c r="BT40" s="17">
        <f t="shared" ref="BT40" si="77">SUM(BT9:BT39)</f>
        <v>79727.63</v>
      </c>
      <c r="BU40" s="18">
        <f t="shared" ref="BU40" si="78">SUM(BU9:BU39)</f>
        <v>288.85699999999997</v>
      </c>
      <c r="BV40" s="17">
        <f t="shared" ref="BV40" si="79">SUM(BV9:BV39)</f>
        <v>76833.431000000026</v>
      </c>
      <c r="BW40" s="18">
        <f t="shared" ref="BW40" si="80">SUM(BW9:BW39)</f>
        <v>123.85499999999998</v>
      </c>
      <c r="BX40" s="17">
        <f t="shared" ref="BX40" si="81">SUM(BX9:BX39)</f>
        <v>83326.14</v>
      </c>
      <c r="BY40" s="18">
        <f t="shared" ref="BY40" si="82">SUM(BY9:BY39)</f>
        <v>122.13000000000001</v>
      </c>
      <c r="BZ40" s="17">
        <f t="shared" ref="BZ40" si="83">SUM(BZ9:BZ39)</f>
        <v>239887.20099999994</v>
      </c>
      <c r="CA40" s="18">
        <f t="shared" ref="CA40" si="84">SUM(CA9:CA39)</f>
        <v>534.84199999999998</v>
      </c>
      <c r="CB40" s="17">
        <f t="shared" ref="CB40" si="85">SUM(CB9:CB39)</f>
        <v>78191.010999999999</v>
      </c>
      <c r="CC40" s="18">
        <f t="shared" ref="CC40" si="86">SUM(CC9:CC39)</f>
        <v>186.19399999999999</v>
      </c>
      <c r="CD40" s="17">
        <f t="shared" ref="CD40" si="87">SUM(CD9:CD39)</f>
        <v>71533.170999999988</v>
      </c>
      <c r="CE40" s="18">
        <f t="shared" ref="CE40" si="88">SUM(CE9:CE39)</f>
        <v>489.27900000000011</v>
      </c>
      <c r="CF40" s="17">
        <f t="shared" ref="CF40" si="89">SUM(CF9:CF39)</f>
        <v>70826.305000000008</v>
      </c>
      <c r="CG40" s="18">
        <f t="shared" ref="CG40" si="90">SUM(CG9:CG39)</f>
        <v>397.08000000000004</v>
      </c>
      <c r="CH40" s="17">
        <f t="shared" ref="CH40" si="91">SUM(CH9:CH39)</f>
        <v>220550.48700000002</v>
      </c>
      <c r="CI40" s="18">
        <f t="shared" ref="CI40" si="92">SUM(CI9:CI39)</f>
        <v>1072.5529999999999</v>
      </c>
      <c r="CJ40" s="17">
        <f t="shared" ref="CJ40" si="93">SUM(CJ9:CJ39)</f>
        <v>73000.130999999994</v>
      </c>
      <c r="CK40" s="18">
        <f t="shared" ref="CK40" si="94">SUM(CK9:CK39)</f>
        <v>143.417</v>
      </c>
      <c r="CL40" s="17">
        <f t="shared" ref="CL40" si="95">SUM(CL9:CL39)</f>
        <v>73814.405999999988</v>
      </c>
      <c r="CM40" s="18">
        <f t="shared" ref="CM40" si="96">SUM(CM9:CM39)</f>
        <v>171.31399999999999</v>
      </c>
      <c r="CN40" s="17">
        <f t="shared" ref="CN40" si="97">SUM(CN9:CN39)</f>
        <v>72666.47099999999</v>
      </c>
      <c r="CO40" s="18">
        <f t="shared" ref="CO40" si="98">SUM(CO9:CO39)</f>
        <v>320.52600000000001</v>
      </c>
      <c r="CP40" s="17">
        <f t="shared" ref="CP40" si="99">SUM(CP9:CP39)</f>
        <v>219481.00799999994</v>
      </c>
      <c r="CQ40" s="18">
        <f t="shared" ref="CQ40" si="100">SUM(CQ9:CQ39)</f>
        <v>635.25700000000006</v>
      </c>
      <c r="CR40" s="17">
        <f t="shared" ref="CR40" si="101">SUM(CR9:CR39)</f>
        <v>77769.465000000011</v>
      </c>
      <c r="CS40" s="18">
        <f t="shared" ref="CS40" si="102">SUM(CS9:CS39)</f>
        <v>183.22100000000003</v>
      </c>
      <c r="CT40" s="17">
        <f t="shared" ref="CT40" si="103">SUM(CT9:CT39)</f>
        <v>80953.931000000026</v>
      </c>
      <c r="CU40" s="18">
        <f t="shared" ref="CU40" si="104">SUM(CU9:CU39)</f>
        <v>152.21600000000001</v>
      </c>
      <c r="CV40" s="17">
        <f t="shared" ref="CV40" si="105">SUM(CV9:CV39)</f>
        <v>88080.131000000052</v>
      </c>
      <c r="CW40" s="18">
        <f t="shared" ref="CW40" si="106">SUM(CW9:CW39)</f>
        <v>149.70100000000002</v>
      </c>
      <c r="CX40" s="17">
        <f t="shared" ref="CX40" si="107">SUM(CX9:CX39)</f>
        <v>246803.52699999994</v>
      </c>
      <c r="CY40" s="18">
        <f t="shared" ref="CY40" si="108">SUM(CY9:CY39)</f>
        <v>485.13800000000009</v>
      </c>
      <c r="CZ40" s="34">
        <f>SUM(CZ9:CZ39)</f>
        <v>926722.223</v>
      </c>
      <c r="DA40" s="18">
        <f>SUM(DA9:DA39)</f>
        <v>2727.7900000000009</v>
      </c>
      <c r="DB40" s="34">
        <f t="shared" si="76"/>
        <v>25328.538</v>
      </c>
      <c r="DC40" s="18">
        <f t="shared" si="76"/>
        <v>0</v>
      </c>
      <c r="DD40" s="34">
        <f t="shared" si="76"/>
        <v>24298.148000000001</v>
      </c>
      <c r="DE40" s="18">
        <f t="shared" si="76"/>
        <v>0</v>
      </c>
      <c r="DF40" s="34">
        <f t="shared" si="76"/>
        <v>27268.838</v>
      </c>
      <c r="DG40" s="18">
        <f t="shared" si="76"/>
        <v>0</v>
      </c>
      <c r="DH40" s="43">
        <f t="shared" si="76"/>
        <v>76895.524000000005</v>
      </c>
      <c r="DI40" s="44">
        <f t="shared" si="76"/>
        <v>0</v>
      </c>
      <c r="DJ40" s="34">
        <f t="shared" si="76"/>
        <v>24796.071</v>
      </c>
      <c r="DK40" s="18">
        <f t="shared" si="76"/>
        <v>0</v>
      </c>
      <c r="DL40" s="34">
        <f t="shared" si="76"/>
        <v>26081.585999999999</v>
      </c>
      <c r="DM40" s="18">
        <f t="shared" si="76"/>
        <v>0</v>
      </c>
      <c r="DN40" s="34">
        <f t="shared" si="76"/>
        <v>25785.425999999999</v>
      </c>
      <c r="DO40" s="18">
        <f t="shared" si="76"/>
        <v>0</v>
      </c>
      <c r="DP40" s="43">
        <f t="shared" si="76"/>
        <v>76663.082999999999</v>
      </c>
      <c r="DQ40" s="44">
        <f t="shared" si="76"/>
        <v>0</v>
      </c>
      <c r="DR40" s="34">
        <f t="shared" si="76"/>
        <v>28166.918000000001</v>
      </c>
      <c r="DS40" s="18">
        <f t="shared" si="76"/>
        <v>0</v>
      </c>
      <c r="DT40" s="34">
        <f t="shared" si="76"/>
        <v>26975.217000000001</v>
      </c>
      <c r="DU40" s="18">
        <f t="shared" si="76"/>
        <v>0</v>
      </c>
      <c r="DV40" s="34">
        <f t="shared" si="76"/>
        <v>26348.913</v>
      </c>
      <c r="DW40" s="18">
        <f t="shared" si="76"/>
        <v>0</v>
      </c>
      <c r="DX40" s="43">
        <f t="shared" si="76"/>
        <v>81491.04800000001</v>
      </c>
      <c r="DY40" s="44">
        <f t="shared" si="76"/>
        <v>0</v>
      </c>
      <c r="DZ40" s="34">
        <f t="shared" si="76"/>
        <v>24897.758999999998</v>
      </c>
      <c r="EA40" s="18">
        <f t="shared" si="76"/>
        <v>0</v>
      </c>
      <c r="EB40" s="34">
        <f t="shared" si="76"/>
        <v>26811.603999999999</v>
      </c>
      <c r="EC40" s="18">
        <f t="shared" ref="EC40:FO40" si="109">SUM(EC9:EC39)</f>
        <v>0</v>
      </c>
      <c r="ED40" s="34">
        <f t="shared" si="109"/>
        <v>28052.482</v>
      </c>
      <c r="EE40" s="18">
        <f t="shared" si="109"/>
        <v>0</v>
      </c>
      <c r="EF40" s="43">
        <f t="shared" si="109"/>
        <v>79761.845000000001</v>
      </c>
      <c r="EG40" s="44">
        <f t="shared" si="109"/>
        <v>0</v>
      </c>
      <c r="EH40" s="34">
        <f>SUM(EH9:EH39)</f>
        <v>314811.5</v>
      </c>
      <c r="EI40" s="18">
        <f>SUM(EI9:EI39)</f>
        <v>0</v>
      </c>
      <c r="EJ40" s="34">
        <f t="shared" si="109"/>
        <v>79226.428999999989</v>
      </c>
      <c r="EK40" s="18">
        <f t="shared" si="109"/>
        <v>0</v>
      </c>
      <c r="EL40" s="34">
        <f t="shared" si="109"/>
        <v>71585.555999999997</v>
      </c>
      <c r="EM40" s="18">
        <f t="shared" si="109"/>
        <v>0</v>
      </c>
      <c r="EN40" s="34">
        <f t="shared" si="109"/>
        <v>85667.907999999996</v>
      </c>
      <c r="EO40" s="18">
        <f t="shared" si="109"/>
        <v>0</v>
      </c>
      <c r="EP40" s="34">
        <f t="shared" si="109"/>
        <v>236479.89299999998</v>
      </c>
      <c r="EQ40" s="18">
        <f t="shared" si="109"/>
        <v>0</v>
      </c>
      <c r="ER40" s="34">
        <f t="shared" si="109"/>
        <v>85859.247999999992</v>
      </c>
      <c r="ES40" s="18">
        <f t="shared" si="109"/>
        <v>0</v>
      </c>
      <c r="ET40" s="34">
        <f t="shared" si="109"/>
        <v>88346.117999999988</v>
      </c>
      <c r="EU40" s="18">
        <f t="shared" si="109"/>
        <v>0</v>
      </c>
      <c r="EV40" s="34">
        <f t="shared" si="109"/>
        <v>93167.824000000022</v>
      </c>
      <c r="EW40" s="18">
        <f t="shared" si="109"/>
        <v>0</v>
      </c>
      <c r="EX40" s="34">
        <f t="shared" si="109"/>
        <v>267373.18999999994</v>
      </c>
      <c r="EY40" s="18">
        <f t="shared" si="109"/>
        <v>0</v>
      </c>
      <c r="EZ40" s="34">
        <f t="shared" si="109"/>
        <v>92893.566999999995</v>
      </c>
      <c r="FA40" s="18">
        <f t="shared" si="109"/>
        <v>0</v>
      </c>
      <c r="FB40" s="34">
        <f t="shared" si="109"/>
        <v>97428.926000000007</v>
      </c>
      <c r="FC40" s="18">
        <f t="shared" si="109"/>
        <v>0</v>
      </c>
      <c r="FD40" s="34">
        <f t="shared" si="109"/>
        <v>95841.149000000019</v>
      </c>
      <c r="FE40" s="18">
        <f t="shared" si="109"/>
        <v>0</v>
      </c>
      <c r="FF40" s="34">
        <f t="shared" si="109"/>
        <v>286163.64199999999</v>
      </c>
      <c r="FG40" s="18">
        <f t="shared" si="109"/>
        <v>0</v>
      </c>
      <c r="FH40" s="34">
        <f t="shared" si="109"/>
        <v>101080.10300000002</v>
      </c>
      <c r="FI40" s="18">
        <f t="shared" si="109"/>
        <v>0</v>
      </c>
      <c r="FJ40" s="34">
        <f t="shared" si="109"/>
        <v>98157.596000000005</v>
      </c>
      <c r="FK40" s="18">
        <f t="shared" si="109"/>
        <v>0</v>
      </c>
      <c r="FL40" s="34">
        <f t="shared" si="109"/>
        <v>102043.94800000002</v>
      </c>
      <c r="FM40" s="18">
        <f t="shared" si="109"/>
        <v>0</v>
      </c>
      <c r="FN40" s="34">
        <f t="shared" si="109"/>
        <v>301281.64700000006</v>
      </c>
      <c r="FO40" s="18">
        <f t="shared" si="109"/>
        <v>0</v>
      </c>
      <c r="FP40" s="34">
        <f>SUM(FP9:FP39)</f>
        <v>1091298.372</v>
      </c>
      <c r="FQ40" s="18">
        <f>SUM(FQ9:FQ39)</f>
        <v>0</v>
      </c>
      <c r="FR40" s="34">
        <f t="shared" ref="FR40:GV40" si="110">SUM(FR9:FR39)</f>
        <v>668053.02520815632</v>
      </c>
      <c r="FS40" s="18">
        <f t="shared" si="110"/>
        <v>1489.866999999985</v>
      </c>
      <c r="FT40" s="34">
        <f t="shared" si="110"/>
        <v>619540.89900000009</v>
      </c>
      <c r="FU40" s="18">
        <f t="shared" si="110"/>
        <v>1418.1150000000002</v>
      </c>
      <c r="FV40" s="34">
        <f t="shared" si="110"/>
        <v>658844.04600000009</v>
      </c>
      <c r="FW40" s="18">
        <f t="shared" si="110"/>
        <v>2940.1710000000203</v>
      </c>
      <c r="FX40" s="34">
        <f t="shared" si="110"/>
        <v>1946437.9702081559</v>
      </c>
      <c r="FY40" s="18">
        <f t="shared" si="110"/>
        <v>5848.1530000000057</v>
      </c>
      <c r="FZ40" s="34">
        <f t="shared" si="110"/>
        <v>584810.44300000009</v>
      </c>
      <c r="GA40" s="18">
        <f t="shared" si="110"/>
        <v>1470.8000000000079</v>
      </c>
      <c r="GB40" s="34">
        <f t="shared" si="110"/>
        <v>524408.15499999991</v>
      </c>
      <c r="GC40" s="18">
        <f t="shared" si="110"/>
        <v>1416.3470000000066</v>
      </c>
      <c r="GD40" s="34">
        <f t="shared" si="110"/>
        <v>554937.57398599992</v>
      </c>
      <c r="GE40" s="18">
        <f t="shared" si="110"/>
        <v>1454.1179999999977</v>
      </c>
      <c r="GF40" s="34">
        <f t="shared" si="110"/>
        <v>1664156.1719860001</v>
      </c>
      <c r="GG40" s="18">
        <f t="shared" si="110"/>
        <v>4341.2650000000122</v>
      </c>
      <c r="GH40" s="34">
        <f t="shared" si="110"/>
        <v>521093.53000000009</v>
      </c>
      <c r="GI40" s="18">
        <f t="shared" si="110"/>
        <v>1577.9489999999973</v>
      </c>
      <c r="GJ40" s="34">
        <f t="shared" si="110"/>
        <v>564629.71600000001</v>
      </c>
      <c r="GK40" s="18">
        <f t="shared" si="110"/>
        <v>1399.9900000000039</v>
      </c>
      <c r="GL40" s="34">
        <f t="shared" si="110"/>
        <v>584248.94800000009</v>
      </c>
      <c r="GM40" s="18">
        <f t="shared" si="110"/>
        <v>2220.0330000000058</v>
      </c>
      <c r="GN40" s="34">
        <f t="shared" si="110"/>
        <v>1669972.1940000006</v>
      </c>
      <c r="GO40" s="18">
        <f t="shared" si="110"/>
        <v>5197.972000000007</v>
      </c>
      <c r="GP40" s="34">
        <f t="shared" si="110"/>
        <v>624004.99300000002</v>
      </c>
      <c r="GQ40" s="18">
        <f t="shared" si="110"/>
        <v>1701.4719999999872</v>
      </c>
      <c r="GR40" s="34">
        <f t="shared" si="110"/>
        <v>653122.47499999998</v>
      </c>
      <c r="GS40" s="18">
        <f t="shared" si="110"/>
        <v>1508.6190000000029</v>
      </c>
      <c r="GT40" s="34">
        <f t="shared" si="110"/>
        <v>720924.17388538981</v>
      </c>
      <c r="GU40" s="18">
        <f t="shared" si="110"/>
        <v>1827.1340000000107</v>
      </c>
      <c r="GV40" s="34">
        <f t="shared" si="110"/>
        <v>1998051.6418853898</v>
      </c>
      <c r="GW40" s="18">
        <f>SUM(GW9:GW39)</f>
        <v>5037.2249999999995</v>
      </c>
      <c r="GX40" s="34">
        <f>SUM(GX9:GX39)</f>
        <v>7278617.9780795462</v>
      </c>
      <c r="GY40" s="17">
        <f>SUM(GY9:GY39)</f>
        <v>20424.61500000002</v>
      </c>
      <c r="GZ40" s="34">
        <f>SUM(GZ9:GZ39)</f>
        <v>7299042.5930795465</v>
      </c>
    </row>
    <row r="41" spans="1:208" x14ac:dyDescent="0.2">
      <c r="AJ41" s="15">
        <f>AJ40-AH40-Z40-R40-J40</f>
        <v>0</v>
      </c>
      <c r="AK41" s="15">
        <f>AK40-AI40-AA40-S40-K40</f>
        <v>0</v>
      </c>
      <c r="BR41" s="15">
        <f>BR40-BP40-BH40-AZ40-AR40</f>
        <v>0</v>
      </c>
      <c r="BS41" s="15">
        <f>BS40-BQ40-BI40-BA40-AS40</f>
        <v>-9.0949470177292824E-12</v>
      </c>
      <c r="CZ41" s="15">
        <f>CZ40-CX40-CP40-CH40-BZ40</f>
        <v>0</v>
      </c>
      <c r="DA41" s="15">
        <f>DA40-CY40-CQ40-CI40-CA40</f>
        <v>1.0231815394945443E-12</v>
      </c>
      <c r="EH41" s="15">
        <f>EH40-EF40-DX40-DP40-DH40</f>
        <v>0</v>
      </c>
      <c r="EI41" s="15">
        <f>EI40-EG40-DY40-DQ40-DI40</f>
        <v>0</v>
      </c>
      <c r="FP41" s="15">
        <f>FP40-FN40-FF40-EX40-EP40</f>
        <v>0</v>
      </c>
      <c r="FQ41" s="15">
        <f>FQ40-FO40-FG40-EY40-EQ40</f>
        <v>0</v>
      </c>
      <c r="FR41" s="15"/>
      <c r="FS41" s="15"/>
      <c r="FT41" s="15"/>
      <c r="FU41" s="15"/>
      <c r="FV41" s="15"/>
      <c r="FW41" s="15"/>
      <c r="GX41" s="15">
        <f>GX40-GV40-GN40-GF40-FX40</f>
        <v>0</v>
      </c>
      <c r="GY41" s="15">
        <f>GY40-GW40-GO40-GG40-FY40</f>
        <v>0</v>
      </c>
    </row>
    <row r="42" spans="1:208" x14ac:dyDescent="0.2">
      <c r="GX42" s="15">
        <f>GX40-FP40-EH40-CZ40-BR40-AJ40</f>
        <v>0</v>
      </c>
      <c r="GY42" s="15">
        <f>GY40-FQ40-EI40-DA40-BS40-AK40</f>
        <v>3.637978807091713E-12</v>
      </c>
    </row>
  </sheetData>
  <mergeCells count="151">
    <mergeCell ref="GX6:GY7"/>
    <mergeCell ref="GP7:GQ7"/>
    <mergeCell ref="GR7:GS7"/>
    <mergeCell ref="GT7:GU7"/>
    <mergeCell ref="GV7:GW7"/>
    <mergeCell ref="FZ7:GA7"/>
    <mergeCell ref="GB7:GC7"/>
    <mergeCell ref="GD7:GE7"/>
    <mergeCell ref="GH7:GI7"/>
    <mergeCell ref="GJ7:GK7"/>
    <mergeCell ref="GL7:GM7"/>
    <mergeCell ref="GN7:GO7"/>
    <mergeCell ref="FV6:GW6"/>
    <mergeCell ref="FX7:FY7"/>
    <mergeCell ref="GF7:GG7"/>
    <mergeCell ref="FR6:FU6"/>
    <mergeCell ref="FR7:FS7"/>
    <mergeCell ref="FT7:FU7"/>
    <mergeCell ref="FV7:FW7"/>
    <mergeCell ref="EJ5:FQ5"/>
    <mergeCell ref="FP6:FQ7"/>
    <mergeCell ref="EH6:EI7"/>
    <mergeCell ref="CZ6:DA7"/>
    <mergeCell ref="BR6:BS7"/>
    <mergeCell ref="AJ6:AK7"/>
    <mergeCell ref="FH6:FK6"/>
    <mergeCell ref="FL6:FO6"/>
    <mergeCell ref="FH7:FI7"/>
    <mergeCell ref="FJ7:FK7"/>
    <mergeCell ref="FL7:FM7"/>
    <mergeCell ref="FN7:FO7"/>
    <mergeCell ref="EZ6:FC6"/>
    <mergeCell ref="FD6:FG6"/>
    <mergeCell ref="EZ7:FA7"/>
    <mergeCell ref="FB7:FC7"/>
    <mergeCell ref="FD7:FE7"/>
    <mergeCell ref="FF7:FG7"/>
    <mergeCell ref="ER6:EU6"/>
    <mergeCell ref="EV6:EY6"/>
    <mergeCell ref="ER7:ES7"/>
    <mergeCell ref="ET7:EU7"/>
    <mergeCell ref="EV7:EW7"/>
    <mergeCell ref="EX7:EY7"/>
    <mergeCell ref="EJ6:EM6"/>
    <mergeCell ref="EN6:EQ6"/>
    <mergeCell ref="EJ7:EK7"/>
    <mergeCell ref="EL7:EM7"/>
    <mergeCell ref="EN7:EO7"/>
    <mergeCell ref="EP7:EQ7"/>
    <mergeCell ref="DZ6:EC6"/>
    <mergeCell ref="ED6:EG6"/>
    <mergeCell ref="DZ7:EA7"/>
    <mergeCell ref="EB7:EC7"/>
    <mergeCell ref="ED7:EE7"/>
    <mergeCell ref="EF7:EG7"/>
    <mergeCell ref="DR6:DU6"/>
    <mergeCell ref="DV6:DY6"/>
    <mergeCell ref="DR7:DS7"/>
    <mergeCell ref="DT7:DU7"/>
    <mergeCell ref="DV7:DW7"/>
    <mergeCell ref="DX7:DY7"/>
    <mergeCell ref="DJ6:DM6"/>
    <mergeCell ref="DN6:DQ6"/>
    <mergeCell ref="DJ7:DK7"/>
    <mergeCell ref="DL7:DM7"/>
    <mergeCell ref="DN7:DO7"/>
    <mergeCell ref="DP7:DQ7"/>
    <mergeCell ref="BT5:DA5"/>
    <mergeCell ref="DB6:DE6"/>
    <mergeCell ref="DF6:DI6"/>
    <mergeCell ref="DB7:DC7"/>
    <mergeCell ref="DD7:DE7"/>
    <mergeCell ref="DF7:DG7"/>
    <mergeCell ref="DH7:DI7"/>
    <mergeCell ref="DB5:EI5"/>
    <mergeCell ref="CR6:CU6"/>
    <mergeCell ref="CV6:CY6"/>
    <mergeCell ref="CR7:CS7"/>
    <mergeCell ref="CT7:CU7"/>
    <mergeCell ref="CV7:CW7"/>
    <mergeCell ref="CX7:CY7"/>
    <mergeCell ref="CJ6:CM6"/>
    <mergeCell ref="CN6:CQ6"/>
    <mergeCell ref="CJ7:CK7"/>
    <mergeCell ref="CL7:CM7"/>
    <mergeCell ref="CN7:CO7"/>
    <mergeCell ref="CP7:CQ7"/>
    <mergeCell ref="CB6:CE6"/>
    <mergeCell ref="CF6:CI6"/>
    <mergeCell ref="CB7:CC7"/>
    <mergeCell ref="CD7:CE7"/>
    <mergeCell ref="CF7:CG7"/>
    <mergeCell ref="CH7:CI7"/>
    <mergeCell ref="BT6:BW6"/>
    <mergeCell ref="BX6:CA6"/>
    <mergeCell ref="BT7:BU7"/>
    <mergeCell ref="BV7:BW7"/>
    <mergeCell ref="BX7:BY7"/>
    <mergeCell ref="BZ7:CA7"/>
    <mergeCell ref="BJ6:BQ6"/>
    <mergeCell ref="BJ7:BK7"/>
    <mergeCell ref="BL7:BM7"/>
    <mergeCell ref="BN7:BO7"/>
    <mergeCell ref="BP7:BQ7"/>
    <mergeCell ref="AL5:BS5"/>
    <mergeCell ref="AT6:BA6"/>
    <mergeCell ref="AT7:AU7"/>
    <mergeCell ref="AV7:AW7"/>
    <mergeCell ref="AX7:AY7"/>
    <mergeCell ref="AZ7:BA7"/>
    <mergeCell ref="BB6:BI6"/>
    <mergeCell ref="BB7:BC7"/>
    <mergeCell ref="BD7:BE7"/>
    <mergeCell ref="BF7:BG7"/>
    <mergeCell ref="BH7:BI7"/>
    <mergeCell ref="X7:Y7"/>
    <mergeCell ref="Z7:AA7"/>
    <mergeCell ref="AB6:AI6"/>
    <mergeCell ref="AB7:AC7"/>
    <mergeCell ref="AD7:AE7"/>
    <mergeCell ref="AF7:AG7"/>
    <mergeCell ref="AH7:AI7"/>
    <mergeCell ref="L6:S6"/>
    <mergeCell ref="L7:M7"/>
    <mergeCell ref="N7:O7"/>
    <mergeCell ref="P7:Q7"/>
    <mergeCell ref="R7:S7"/>
    <mergeCell ref="A40:B40"/>
    <mergeCell ref="D7:E7"/>
    <mergeCell ref="F7:G7"/>
    <mergeCell ref="H7:I7"/>
    <mergeCell ref="J7:K7"/>
    <mergeCell ref="F2:J2"/>
    <mergeCell ref="A3:B3"/>
    <mergeCell ref="A6:A8"/>
    <mergeCell ref="B6:B8"/>
    <mergeCell ref="C6:C8"/>
    <mergeCell ref="D6:K6"/>
    <mergeCell ref="A4:GY4"/>
    <mergeCell ref="FR5:GZ5"/>
    <mergeCell ref="GZ6:GZ8"/>
    <mergeCell ref="D5:AK5"/>
    <mergeCell ref="AL6:AO6"/>
    <mergeCell ref="AP6:AS6"/>
    <mergeCell ref="AL7:AM7"/>
    <mergeCell ref="AN7:AO7"/>
    <mergeCell ref="AP7:AQ7"/>
    <mergeCell ref="AR7:AS7"/>
    <mergeCell ref="T6:AA6"/>
    <mergeCell ref="T7:U7"/>
    <mergeCell ref="V7:W7"/>
  </mergeCells>
  <conditionalFormatting sqref="AL9:AS39">
    <cfRule type="cellIs" dxfId="34" priority="18" stopIfTrue="1" operator="lessThan">
      <formula>0</formula>
    </cfRule>
  </conditionalFormatting>
  <conditionalFormatting sqref="AT10:AY39">
    <cfRule type="cellIs" dxfId="33" priority="17" stopIfTrue="1" operator="lessThan">
      <formula>0</formula>
    </cfRule>
  </conditionalFormatting>
  <conditionalFormatting sqref="BB9:BG39">
    <cfRule type="cellIs" dxfId="32" priority="16" stopIfTrue="1" operator="lessThan">
      <formula>0</formula>
    </cfRule>
  </conditionalFormatting>
  <conditionalFormatting sqref="BB9:BG39">
    <cfRule type="cellIs" dxfId="31" priority="15" stopIfTrue="1" operator="lessThan">
      <formula>0</formula>
    </cfRule>
  </conditionalFormatting>
  <conditionalFormatting sqref="BJ9:BO39">
    <cfRule type="cellIs" dxfId="30" priority="14" stopIfTrue="1" operator="lessThan">
      <formula>0</formula>
    </cfRule>
  </conditionalFormatting>
  <conditionalFormatting sqref="BJ9:BO39">
    <cfRule type="cellIs" dxfId="29" priority="13" stopIfTrue="1" operator="lessThan">
      <formula>0</formula>
    </cfRule>
  </conditionalFormatting>
  <conditionalFormatting sqref="BT9:BY38">
    <cfRule type="cellIs" dxfId="28" priority="12" stopIfTrue="1" operator="lessThan">
      <formula>0</formula>
    </cfRule>
  </conditionalFormatting>
  <conditionalFormatting sqref="CB9:CG38">
    <cfRule type="cellIs" dxfId="27" priority="11" stopIfTrue="1" operator="lessThan">
      <formula>0</formula>
    </cfRule>
  </conditionalFormatting>
  <conditionalFormatting sqref="CJ9:CO38">
    <cfRule type="cellIs" dxfId="26" priority="10" stopIfTrue="1" operator="lessThan">
      <formula>0</formula>
    </cfRule>
  </conditionalFormatting>
  <conditionalFormatting sqref="CR9:CW38">
    <cfRule type="cellIs" dxfId="25" priority="9" stopIfTrue="1" operator="lessThan">
      <formula>0</formula>
    </cfRule>
  </conditionalFormatting>
  <conditionalFormatting sqref="EJ9:EO39">
    <cfRule type="cellIs" dxfId="24" priority="8" stopIfTrue="1" operator="lessThan">
      <formula>0</formula>
    </cfRule>
  </conditionalFormatting>
  <conditionalFormatting sqref="ER9:EW39">
    <cfRule type="cellIs" dxfId="23" priority="7" stopIfTrue="1" operator="lessThan">
      <formula>0</formula>
    </cfRule>
  </conditionalFormatting>
  <conditionalFormatting sqref="EZ9:FE39">
    <cfRule type="cellIs" dxfId="22" priority="6" stopIfTrue="1" operator="lessThan">
      <formula>0</formula>
    </cfRule>
  </conditionalFormatting>
  <conditionalFormatting sqref="FH9:FM39">
    <cfRule type="cellIs" dxfId="21" priority="5" stopIfTrue="1" operator="lessThan">
      <formula>0</formula>
    </cfRule>
  </conditionalFormatting>
  <conditionalFormatting sqref="CR39:CW39">
    <cfRule type="cellIs" dxfId="20" priority="1" stopIfTrue="1" operator="lessThan">
      <formula>0</formula>
    </cfRule>
  </conditionalFormatting>
  <conditionalFormatting sqref="BT39:BY39">
    <cfRule type="cellIs" dxfId="19" priority="4" stopIfTrue="1" operator="lessThan">
      <formula>0</formula>
    </cfRule>
  </conditionalFormatting>
  <conditionalFormatting sqref="CB39:CG39">
    <cfRule type="cellIs" dxfId="18" priority="3" stopIfTrue="1" operator="lessThan">
      <formula>0</formula>
    </cfRule>
  </conditionalFormatting>
  <conditionalFormatting sqref="CJ39:CO39">
    <cfRule type="cellIs" dxfId="17" priority="2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69"/>
  <sheetViews>
    <sheetView zoomScale="85" zoomScaleNormal="85" workbookViewId="0">
      <pane xSplit="3" ySplit="7" topLeftCell="V8" activePane="bottomRight" state="frozen"/>
      <selection pane="topRight" activeCell="D1" sqref="D1"/>
      <selection pane="bottomLeft" activeCell="A8" sqref="A8"/>
      <selection pane="bottomRight" activeCell="AO15" sqref="AO15"/>
    </sheetView>
  </sheetViews>
  <sheetFormatPr defaultRowHeight="12.75" x14ac:dyDescent="0.2"/>
  <cols>
    <col min="1" max="1" width="5.42578125" style="3" customWidth="1"/>
    <col min="2" max="2" width="36.7109375" style="3" customWidth="1"/>
    <col min="3" max="3" width="9.140625" style="3"/>
    <col min="4" max="11" width="11.85546875" style="3" hidden="1" customWidth="1"/>
    <col min="12" max="26" width="12.5703125" style="3" hidden="1" customWidth="1"/>
    <col min="27" max="35" width="12.28515625" style="3" hidden="1" customWidth="1"/>
    <col min="36" max="38" width="16.28515625" style="3" customWidth="1"/>
    <col min="39" max="16384" width="9.140625" style="3"/>
  </cols>
  <sheetData>
    <row r="1" spans="1:38" ht="12.75" customHeight="1" x14ac:dyDescent="0.2">
      <c r="A1" s="1"/>
      <c r="B1" s="1"/>
      <c r="C1" s="1"/>
      <c r="D1" s="2"/>
      <c r="E1" s="2"/>
      <c r="F1" s="49" t="s">
        <v>71</v>
      </c>
      <c r="G1" s="49"/>
      <c r="H1" s="49"/>
      <c r="I1" s="49"/>
      <c r="J1" s="49"/>
    </row>
    <row r="2" spans="1:38" x14ac:dyDescent="0.2">
      <c r="A2" s="50"/>
      <c r="B2" s="50"/>
      <c r="C2" s="1"/>
      <c r="D2" s="2"/>
      <c r="E2" s="2"/>
      <c r="F2" s="5"/>
      <c r="G2" s="5"/>
      <c r="H2" s="5"/>
      <c r="I2" s="5"/>
      <c r="J2" s="5"/>
    </row>
    <row r="3" spans="1:38" ht="27" customHeight="1" x14ac:dyDescent="0.2">
      <c r="A3" s="96" t="s">
        <v>75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38" x14ac:dyDescent="0.2">
      <c r="B4" s="50" t="s">
        <v>94</v>
      </c>
      <c r="C4" s="50"/>
      <c r="D4" s="6"/>
      <c r="E4" s="6"/>
      <c r="F4" s="6"/>
      <c r="G4" s="6"/>
      <c r="H4" s="6"/>
      <c r="I4" s="6"/>
    </row>
    <row r="5" spans="1:38" ht="12.75" customHeight="1" x14ac:dyDescent="0.2">
      <c r="A5" s="63" t="s">
        <v>5</v>
      </c>
      <c r="B5" s="63" t="s">
        <v>6</v>
      </c>
      <c r="C5" s="63" t="s">
        <v>7</v>
      </c>
      <c r="D5" s="70" t="s">
        <v>77</v>
      </c>
      <c r="E5" s="71"/>
      <c r="F5" s="71"/>
      <c r="G5" s="71"/>
      <c r="H5" s="72" t="s">
        <v>78</v>
      </c>
      <c r="I5" s="72"/>
      <c r="J5" s="72"/>
      <c r="K5" s="73"/>
      <c r="L5" s="60" t="s">
        <v>52</v>
      </c>
      <c r="M5" s="60"/>
      <c r="N5" s="60"/>
      <c r="O5" s="60"/>
      <c r="P5" s="60"/>
      <c r="Q5" s="60"/>
      <c r="R5" s="60"/>
      <c r="S5" s="60"/>
      <c r="T5" s="60" t="s">
        <v>58</v>
      </c>
      <c r="U5" s="60"/>
      <c r="V5" s="60"/>
      <c r="W5" s="60"/>
      <c r="X5" s="60"/>
      <c r="Y5" s="60"/>
      <c r="Z5" s="60"/>
      <c r="AA5" s="60"/>
      <c r="AB5" s="60" t="s">
        <v>81</v>
      </c>
      <c r="AC5" s="60"/>
      <c r="AD5" s="60"/>
      <c r="AE5" s="60"/>
      <c r="AF5" s="60"/>
      <c r="AG5" s="60"/>
      <c r="AH5" s="60"/>
      <c r="AI5" s="60"/>
      <c r="AJ5" s="60" t="s">
        <v>101</v>
      </c>
      <c r="AK5" s="60"/>
      <c r="AL5" s="100" t="s">
        <v>103</v>
      </c>
    </row>
    <row r="6" spans="1:38" s="7" customFormat="1" x14ac:dyDescent="0.2">
      <c r="A6" s="64"/>
      <c r="B6" s="64"/>
      <c r="C6" s="64"/>
      <c r="D6" s="60" t="s">
        <v>13</v>
      </c>
      <c r="E6" s="60"/>
      <c r="F6" s="60" t="s">
        <v>14</v>
      </c>
      <c r="G6" s="60"/>
      <c r="H6" s="60" t="s">
        <v>15</v>
      </c>
      <c r="I6" s="60"/>
      <c r="J6" s="60" t="s">
        <v>16</v>
      </c>
      <c r="K6" s="60"/>
      <c r="L6" s="60" t="s">
        <v>53</v>
      </c>
      <c r="M6" s="60"/>
      <c r="N6" s="60" t="s">
        <v>54</v>
      </c>
      <c r="O6" s="60"/>
      <c r="P6" s="60" t="s">
        <v>55</v>
      </c>
      <c r="Q6" s="60"/>
      <c r="R6" s="60" t="s">
        <v>56</v>
      </c>
      <c r="S6" s="60"/>
      <c r="T6" s="60" t="s">
        <v>59</v>
      </c>
      <c r="U6" s="60"/>
      <c r="V6" s="60" t="s">
        <v>60</v>
      </c>
      <c r="W6" s="60"/>
      <c r="X6" s="60" t="s">
        <v>61</v>
      </c>
      <c r="Y6" s="60"/>
      <c r="Z6" s="60" t="s">
        <v>62</v>
      </c>
      <c r="AA6" s="60"/>
      <c r="AB6" s="60" t="s">
        <v>65</v>
      </c>
      <c r="AC6" s="60"/>
      <c r="AD6" s="60" t="s">
        <v>66</v>
      </c>
      <c r="AE6" s="60"/>
      <c r="AF6" s="60" t="s">
        <v>67</v>
      </c>
      <c r="AG6" s="60"/>
      <c r="AH6" s="60" t="s">
        <v>68</v>
      </c>
      <c r="AI6" s="60"/>
      <c r="AJ6" s="60"/>
      <c r="AK6" s="60"/>
      <c r="AL6" s="100"/>
    </row>
    <row r="7" spans="1:38" s="9" customFormat="1" ht="144" customHeight="1" x14ac:dyDescent="0.2">
      <c r="A7" s="65"/>
      <c r="B7" s="65"/>
      <c r="C7" s="65"/>
      <c r="D7" s="8" t="s">
        <v>17</v>
      </c>
      <c r="E7" s="8" t="s">
        <v>18</v>
      </c>
      <c r="F7" s="8" t="s">
        <v>17</v>
      </c>
      <c r="G7" s="8" t="s">
        <v>18</v>
      </c>
      <c r="H7" s="8" t="s">
        <v>17</v>
      </c>
      <c r="I7" s="8" t="s">
        <v>18</v>
      </c>
      <c r="J7" s="8" t="s">
        <v>17</v>
      </c>
      <c r="K7" s="8" t="s">
        <v>18</v>
      </c>
      <c r="L7" s="8" t="s">
        <v>17</v>
      </c>
      <c r="M7" s="8" t="s">
        <v>18</v>
      </c>
      <c r="N7" s="8" t="s">
        <v>17</v>
      </c>
      <c r="O7" s="8" t="s">
        <v>18</v>
      </c>
      <c r="P7" s="8" t="s">
        <v>17</v>
      </c>
      <c r="Q7" s="8" t="s">
        <v>18</v>
      </c>
      <c r="R7" s="8" t="s">
        <v>17</v>
      </c>
      <c r="S7" s="8" t="s">
        <v>18</v>
      </c>
      <c r="T7" s="8" t="s">
        <v>17</v>
      </c>
      <c r="U7" s="8" t="s">
        <v>18</v>
      </c>
      <c r="V7" s="8" t="s">
        <v>17</v>
      </c>
      <c r="W7" s="8" t="s">
        <v>18</v>
      </c>
      <c r="X7" s="8" t="s">
        <v>17</v>
      </c>
      <c r="Y7" s="8" t="s">
        <v>18</v>
      </c>
      <c r="Z7" s="8" t="s">
        <v>17</v>
      </c>
      <c r="AA7" s="8" t="s">
        <v>18</v>
      </c>
      <c r="AB7" s="8" t="s">
        <v>17</v>
      </c>
      <c r="AC7" s="8" t="s">
        <v>18</v>
      </c>
      <c r="AD7" s="8" t="s">
        <v>17</v>
      </c>
      <c r="AE7" s="8" t="s">
        <v>18</v>
      </c>
      <c r="AF7" s="8" t="s">
        <v>17</v>
      </c>
      <c r="AG7" s="8" t="s">
        <v>18</v>
      </c>
      <c r="AH7" s="8" t="s">
        <v>17</v>
      </c>
      <c r="AI7" s="8" t="s">
        <v>18</v>
      </c>
      <c r="AJ7" s="101" t="s">
        <v>17</v>
      </c>
      <c r="AK7" s="101" t="s">
        <v>18</v>
      </c>
      <c r="AL7" s="100"/>
    </row>
    <row r="8" spans="1:38" s="7" customFormat="1" x14ac:dyDescent="0.2">
      <c r="A8" s="10">
        <v>1</v>
      </c>
      <c r="B8" s="11" t="s">
        <v>19</v>
      </c>
      <c r="C8" s="12" t="s">
        <v>20</v>
      </c>
      <c r="D8" s="14">
        <v>384.565</v>
      </c>
      <c r="E8" s="14">
        <v>5.2789999999999999</v>
      </c>
      <c r="F8" s="14">
        <v>337.714</v>
      </c>
      <c r="G8" s="14">
        <v>6.202</v>
      </c>
      <c r="H8" s="14">
        <v>311.64400000000001</v>
      </c>
      <c r="I8" s="14">
        <v>1.7270000000000001</v>
      </c>
      <c r="J8" s="13">
        <f t="shared" ref="J8:K37" si="0">D8+F8+H8</f>
        <v>1033.923</v>
      </c>
      <c r="K8" s="13">
        <f t="shared" si="0"/>
        <v>13.208</v>
      </c>
      <c r="L8" s="19">
        <v>211.45</v>
      </c>
      <c r="M8" s="19">
        <v>69.858999999999995</v>
      </c>
      <c r="N8" s="19">
        <v>147.59800000000001</v>
      </c>
      <c r="O8" s="19">
        <v>5.8730000000000002</v>
      </c>
      <c r="P8" s="19">
        <v>100.79900000000001</v>
      </c>
      <c r="Q8" s="19">
        <v>4.6260000000000003</v>
      </c>
      <c r="R8" s="27">
        <f t="shared" ref="R8:R37" si="1">L8+N8+P8</f>
        <v>459.84699999999998</v>
      </c>
      <c r="S8" s="27">
        <f t="shared" ref="S8:S37" si="2">M8+O8+Q8</f>
        <v>80.358000000000004</v>
      </c>
      <c r="T8" s="14">
        <v>79.903000000000006</v>
      </c>
      <c r="U8" s="14">
        <v>15.5</v>
      </c>
      <c r="V8" s="14">
        <v>103.733</v>
      </c>
      <c r="W8" s="14">
        <v>1.7569999999999999</v>
      </c>
      <c r="X8" s="14">
        <v>189.702</v>
      </c>
      <c r="Y8" s="14">
        <v>7.3840000000000003</v>
      </c>
      <c r="Z8" s="27">
        <f t="shared" ref="Z8:Z37" si="3">T8+V8+X8</f>
        <v>373.33800000000002</v>
      </c>
      <c r="AA8" s="27">
        <f t="shared" ref="AA8:AA37" si="4">U8+W8+Y8</f>
        <v>24.641000000000002</v>
      </c>
      <c r="AB8" s="24">
        <v>236.30500000000001</v>
      </c>
      <c r="AC8" s="24"/>
      <c r="AD8" s="24">
        <v>254.45500000000001</v>
      </c>
      <c r="AE8" s="24"/>
      <c r="AF8" s="24">
        <v>338.49799999999999</v>
      </c>
      <c r="AG8" s="24"/>
      <c r="AH8" s="27">
        <f t="shared" ref="AH8:AH36" si="5">AB8+AD8+AF8</f>
        <v>829.25800000000004</v>
      </c>
      <c r="AI8" s="27">
        <f t="shared" ref="AI8:AI37" si="6">AC8+AE8+AG8</f>
        <v>0</v>
      </c>
      <c r="AJ8" s="102">
        <f>J8+R8+Z8+AH8</f>
        <v>2696.366</v>
      </c>
      <c r="AK8" s="102">
        <f>K8+S8+AA8+AI8</f>
        <v>118.20700000000001</v>
      </c>
      <c r="AL8" s="102">
        <f>AJ8+AK8</f>
        <v>2814.5729999999999</v>
      </c>
    </row>
    <row r="9" spans="1:38" s="7" customFormat="1" x14ac:dyDescent="0.2">
      <c r="A9" s="10">
        <f t="shared" ref="A9:A37" si="7">A8+1</f>
        <v>2</v>
      </c>
      <c r="B9" s="11" t="s">
        <v>21</v>
      </c>
      <c r="C9" s="12" t="s">
        <v>20</v>
      </c>
      <c r="D9" s="14">
        <v>439.238</v>
      </c>
      <c r="E9" s="14">
        <v>4.6239999999999997</v>
      </c>
      <c r="F9" s="14">
        <v>433.02800000000002</v>
      </c>
      <c r="G9" s="14">
        <v>3.5219999999999998</v>
      </c>
      <c r="H9" s="14">
        <v>375.33</v>
      </c>
      <c r="I9" s="14">
        <v>3.0150000000000001</v>
      </c>
      <c r="J9" s="13">
        <f t="shared" si="0"/>
        <v>1247.596</v>
      </c>
      <c r="K9" s="13">
        <f t="shared" si="0"/>
        <v>11.161</v>
      </c>
      <c r="L9" s="19">
        <v>359.26600000000002</v>
      </c>
      <c r="M9" s="19">
        <v>0.33500000000000002</v>
      </c>
      <c r="N9" s="19">
        <v>214.435</v>
      </c>
      <c r="O9" s="19">
        <v>1.915</v>
      </c>
      <c r="P9" s="19">
        <v>170.68899999999999</v>
      </c>
      <c r="Q9" s="19">
        <v>1.518</v>
      </c>
      <c r="R9" s="27">
        <f t="shared" si="1"/>
        <v>744.39</v>
      </c>
      <c r="S9" s="27">
        <f t="shared" si="2"/>
        <v>3.7679999999999998</v>
      </c>
      <c r="T9" s="14">
        <v>123.51900000000001</v>
      </c>
      <c r="U9" s="14">
        <v>1.1990000000000001</v>
      </c>
      <c r="V9" s="14">
        <v>155.33500000000001</v>
      </c>
      <c r="W9" s="14">
        <v>0.66400000000000003</v>
      </c>
      <c r="X9" s="14">
        <v>281.66000000000003</v>
      </c>
      <c r="Y9" s="14">
        <v>0.73799999999999999</v>
      </c>
      <c r="Z9" s="27">
        <f t="shared" si="3"/>
        <v>560.51400000000012</v>
      </c>
      <c r="AA9" s="27">
        <f t="shared" si="4"/>
        <v>2.601</v>
      </c>
      <c r="AB9" s="24">
        <v>350.55500000000001</v>
      </c>
      <c r="AC9" s="24">
        <v>0.06</v>
      </c>
      <c r="AD9" s="24">
        <v>383.84300000000002</v>
      </c>
      <c r="AE9" s="24">
        <v>6.5000000000000002E-2</v>
      </c>
      <c r="AF9" s="24">
        <v>456.43</v>
      </c>
      <c r="AG9" s="24">
        <v>4.3999999999999997E-2</v>
      </c>
      <c r="AH9" s="27">
        <f t="shared" si="5"/>
        <v>1190.828</v>
      </c>
      <c r="AI9" s="27">
        <f t="shared" si="6"/>
        <v>0.16899999999999998</v>
      </c>
      <c r="AJ9" s="102">
        <f t="shared" ref="AJ9:AJ37" si="8">J9+R9+Z9+AH9</f>
        <v>3743.328</v>
      </c>
      <c r="AK9" s="102">
        <f t="shared" ref="AK9:AK37" si="9">K9+S9+AA9+AI9</f>
        <v>17.698999999999998</v>
      </c>
      <c r="AL9" s="102">
        <f t="shared" ref="AL9:AL37" si="10">AJ9+AK9</f>
        <v>3761.027</v>
      </c>
    </row>
    <row r="10" spans="1:38" s="7" customFormat="1" x14ac:dyDescent="0.2">
      <c r="A10" s="10">
        <f t="shared" si="7"/>
        <v>3</v>
      </c>
      <c r="B10" s="11" t="s">
        <v>22</v>
      </c>
      <c r="C10" s="12" t="s">
        <v>20</v>
      </c>
      <c r="D10" s="14">
        <v>351.08100000000002</v>
      </c>
      <c r="E10" s="14">
        <v>0.443</v>
      </c>
      <c r="F10" s="14">
        <v>305.875</v>
      </c>
      <c r="G10" s="14">
        <v>0.43</v>
      </c>
      <c r="H10" s="14">
        <v>316.46899999999999</v>
      </c>
      <c r="I10" s="14"/>
      <c r="J10" s="13">
        <f t="shared" si="0"/>
        <v>973.42499999999995</v>
      </c>
      <c r="K10" s="13">
        <f t="shared" si="0"/>
        <v>0.873</v>
      </c>
      <c r="L10" s="19">
        <v>225.89500000000001</v>
      </c>
      <c r="M10" s="19"/>
      <c r="N10" s="19">
        <v>140.49700000000001</v>
      </c>
      <c r="O10" s="19"/>
      <c r="P10" s="19">
        <v>176.51599999999999</v>
      </c>
      <c r="Q10" s="19"/>
      <c r="R10" s="27">
        <f t="shared" si="1"/>
        <v>542.90800000000002</v>
      </c>
      <c r="S10" s="27">
        <f t="shared" si="2"/>
        <v>0</v>
      </c>
      <c r="T10" s="14">
        <v>181.898</v>
      </c>
      <c r="U10" s="14"/>
      <c r="V10" s="14">
        <v>194.566</v>
      </c>
      <c r="W10" s="14"/>
      <c r="X10" s="14">
        <v>245.17099999999999</v>
      </c>
      <c r="Y10" s="14"/>
      <c r="Z10" s="27">
        <f t="shared" si="3"/>
        <v>621.63499999999999</v>
      </c>
      <c r="AA10" s="27">
        <f t="shared" si="4"/>
        <v>0</v>
      </c>
      <c r="AB10" s="24">
        <v>265.18299999999999</v>
      </c>
      <c r="AC10" s="24"/>
      <c r="AD10" s="24">
        <v>286.15800000000002</v>
      </c>
      <c r="AE10" s="24"/>
      <c r="AF10" s="24">
        <v>327.61900000000003</v>
      </c>
      <c r="AG10" s="24"/>
      <c r="AH10" s="27">
        <f t="shared" si="5"/>
        <v>878.96</v>
      </c>
      <c r="AI10" s="27">
        <f t="shared" si="6"/>
        <v>0</v>
      </c>
      <c r="AJ10" s="102">
        <f t="shared" si="8"/>
        <v>3016.9279999999999</v>
      </c>
      <c r="AK10" s="102">
        <f t="shared" si="9"/>
        <v>0.873</v>
      </c>
      <c r="AL10" s="102">
        <f t="shared" si="10"/>
        <v>3017.8009999999999</v>
      </c>
    </row>
    <row r="11" spans="1:38" s="7" customFormat="1" x14ac:dyDescent="0.2">
      <c r="A11" s="10">
        <f t="shared" si="7"/>
        <v>4</v>
      </c>
      <c r="B11" s="11" t="s">
        <v>23</v>
      </c>
      <c r="C11" s="12" t="s">
        <v>20</v>
      </c>
      <c r="D11" s="14">
        <v>422.72300000000001</v>
      </c>
      <c r="E11" s="14">
        <v>9.2999999999999999E-2</v>
      </c>
      <c r="F11" s="14">
        <v>414.916</v>
      </c>
      <c r="G11" s="14"/>
      <c r="H11" s="14">
        <v>336.43599999999998</v>
      </c>
      <c r="I11" s="14">
        <v>1.143</v>
      </c>
      <c r="J11" s="13">
        <f t="shared" si="0"/>
        <v>1174.075</v>
      </c>
      <c r="K11" s="13">
        <f t="shared" si="0"/>
        <v>1.236</v>
      </c>
      <c r="L11" s="19">
        <v>303.005</v>
      </c>
      <c r="M11" s="19">
        <v>0.85199999999999998</v>
      </c>
      <c r="N11" s="19">
        <v>196.697</v>
      </c>
      <c r="O11" s="19"/>
      <c r="P11" s="19">
        <v>150.428</v>
      </c>
      <c r="Q11" s="19"/>
      <c r="R11" s="27">
        <f t="shared" si="1"/>
        <v>650.13</v>
      </c>
      <c r="S11" s="27">
        <f t="shared" si="2"/>
        <v>0.85199999999999998</v>
      </c>
      <c r="T11" s="14">
        <v>89.245000000000005</v>
      </c>
      <c r="U11" s="14">
        <v>2.7E-2</v>
      </c>
      <c r="V11" s="14">
        <v>103.001</v>
      </c>
      <c r="W11" s="14"/>
      <c r="X11" s="14">
        <v>246.49799999999999</v>
      </c>
      <c r="Y11" s="14"/>
      <c r="Z11" s="27">
        <f t="shared" si="3"/>
        <v>438.74400000000003</v>
      </c>
      <c r="AA11" s="27">
        <f t="shared" si="4"/>
        <v>2.7E-2</v>
      </c>
      <c r="AB11" s="24">
        <v>326.584</v>
      </c>
      <c r="AC11" s="24"/>
      <c r="AD11" s="24">
        <v>376.80799999999999</v>
      </c>
      <c r="AE11" s="24">
        <v>1.157</v>
      </c>
      <c r="AF11" s="24">
        <v>433.46600000000001</v>
      </c>
      <c r="AG11" s="24">
        <v>9.2999999999999999E-2</v>
      </c>
      <c r="AH11" s="27">
        <f t="shared" si="5"/>
        <v>1136.8580000000002</v>
      </c>
      <c r="AI11" s="27">
        <f t="shared" si="6"/>
        <v>1.25</v>
      </c>
      <c r="AJ11" s="102">
        <f t="shared" si="8"/>
        <v>3399.8070000000002</v>
      </c>
      <c r="AK11" s="102">
        <f t="shared" si="9"/>
        <v>3.3650000000000002</v>
      </c>
      <c r="AL11" s="102">
        <f t="shared" si="10"/>
        <v>3403.172</v>
      </c>
    </row>
    <row r="12" spans="1:38" s="7" customFormat="1" x14ac:dyDescent="0.2">
      <c r="A12" s="10">
        <f t="shared" si="7"/>
        <v>5</v>
      </c>
      <c r="B12" s="16" t="s">
        <v>24</v>
      </c>
      <c r="C12" s="12" t="s">
        <v>20</v>
      </c>
      <c r="D12" s="14">
        <v>708.28499999999997</v>
      </c>
      <c r="E12" s="14">
        <v>39.335999999999999</v>
      </c>
      <c r="F12" s="14">
        <v>702.673</v>
      </c>
      <c r="G12" s="14">
        <v>32.889000000000003</v>
      </c>
      <c r="H12" s="14">
        <v>810.30799999999999</v>
      </c>
      <c r="I12" s="14">
        <v>28.55</v>
      </c>
      <c r="J12" s="13">
        <f t="shared" si="0"/>
        <v>2221.2660000000001</v>
      </c>
      <c r="K12" s="13">
        <f t="shared" si="0"/>
        <v>100.77499999999999</v>
      </c>
      <c r="L12" s="19">
        <v>462.27</v>
      </c>
      <c r="M12" s="19">
        <v>23.318000000000001</v>
      </c>
      <c r="N12" s="19">
        <v>534.80499999999995</v>
      </c>
      <c r="O12" s="19">
        <v>18.981999999999999</v>
      </c>
      <c r="P12" s="19">
        <v>418.63200000000001</v>
      </c>
      <c r="Q12" s="19">
        <v>14.16</v>
      </c>
      <c r="R12" s="27">
        <f t="shared" si="1"/>
        <v>1415.7069999999999</v>
      </c>
      <c r="S12" s="27">
        <f t="shared" si="2"/>
        <v>56.459999999999994</v>
      </c>
      <c r="T12" s="14">
        <v>385.06599999999997</v>
      </c>
      <c r="U12" s="14">
        <v>18.291</v>
      </c>
      <c r="V12" s="14">
        <v>451.452</v>
      </c>
      <c r="W12" s="14">
        <v>21.242000000000001</v>
      </c>
      <c r="X12" s="14">
        <v>628.67600000000004</v>
      </c>
      <c r="Y12" s="14">
        <v>1.6459999999999999</v>
      </c>
      <c r="Z12" s="27">
        <f t="shared" si="3"/>
        <v>1465.194</v>
      </c>
      <c r="AA12" s="27">
        <f t="shared" si="4"/>
        <v>41.179000000000002</v>
      </c>
      <c r="AB12" s="24">
        <v>647.75300000000004</v>
      </c>
      <c r="AC12" s="24">
        <v>58.652999999999999</v>
      </c>
      <c r="AD12" s="24">
        <v>691.173</v>
      </c>
      <c r="AE12" s="24">
        <v>36.57</v>
      </c>
      <c r="AF12" s="24">
        <v>806.57399999999996</v>
      </c>
      <c r="AG12" s="24">
        <v>39.957000000000001</v>
      </c>
      <c r="AH12" s="27">
        <f t="shared" si="5"/>
        <v>2145.5</v>
      </c>
      <c r="AI12" s="27">
        <f t="shared" si="6"/>
        <v>135.18</v>
      </c>
      <c r="AJ12" s="102">
        <f t="shared" si="8"/>
        <v>7247.6669999999995</v>
      </c>
      <c r="AK12" s="102">
        <f t="shared" si="9"/>
        <v>333.59399999999999</v>
      </c>
      <c r="AL12" s="102">
        <f t="shared" si="10"/>
        <v>7581.2609999999995</v>
      </c>
    </row>
    <row r="13" spans="1:38" s="7" customFormat="1" x14ac:dyDescent="0.2">
      <c r="A13" s="10">
        <f t="shared" si="7"/>
        <v>6</v>
      </c>
      <c r="B13" s="16" t="s">
        <v>25</v>
      </c>
      <c r="C13" s="12" t="s">
        <v>20</v>
      </c>
      <c r="D13" s="14">
        <v>710.827</v>
      </c>
      <c r="E13" s="14">
        <v>4.2000000000000003E-2</v>
      </c>
      <c r="F13" s="14">
        <v>723.01300000000003</v>
      </c>
      <c r="G13" s="14">
        <v>0.47099999999999997</v>
      </c>
      <c r="H13" s="14">
        <v>675.59699999999998</v>
      </c>
      <c r="I13" s="14">
        <v>0.35599999999999998</v>
      </c>
      <c r="J13" s="13">
        <f t="shared" si="0"/>
        <v>2109.4369999999999</v>
      </c>
      <c r="K13" s="13">
        <f t="shared" si="0"/>
        <v>0.86899999999999999</v>
      </c>
      <c r="L13" s="19">
        <v>655.63099999999997</v>
      </c>
      <c r="M13" s="19">
        <v>0.09</v>
      </c>
      <c r="N13" s="19">
        <v>570.26</v>
      </c>
      <c r="O13" s="19">
        <v>0.13</v>
      </c>
      <c r="P13" s="19">
        <v>498.89</v>
      </c>
      <c r="Q13" s="19">
        <v>0.78800000000000003</v>
      </c>
      <c r="R13" s="27">
        <f t="shared" si="1"/>
        <v>1724.7809999999999</v>
      </c>
      <c r="S13" s="27">
        <f t="shared" si="2"/>
        <v>1.008</v>
      </c>
      <c r="T13" s="14">
        <v>578.83500000000004</v>
      </c>
      <c r="U13" s="14">
        <v>3.1240000000000001</v>
      </c>
      <c r="V13" s="14">
        <v>471.25900000000001</v>
      </c>
      <c r="W13" s="14">
        <v>1.3680000000000001</v>
      </c>
      <c r="X13" s="14">
        <v>726.13900000000001</v>
      </c>
      <c r="Y13" s="14">
        <v>4.2119999999999997</v>
      </c>
      <c r="Z13" s="27">
        <f t="shared" si="3"/>
        <v>1776.2330000000002</v>
      </c>
      <c r="AA13" s="27">
        <f t="shared" si="4"/>
        <v>8.7040000000000006</v>
      </c>
      <c r="AB13" s="24">
        <v>707.60299999999995</v>
      </c>
      <c r="AC13" s="24"/>
      <c r="AD13" s="24">
        <v>722.02200000000005</v>
      </c>
      <c r="AE13" s="24">
        <v>4.0000000000000001E-3</v>
      </c>
      <c r="AF13" s="24">
        <v>770.94600000000003</v>
      </c>
      <c r="AG13" s="24"/>
      <c r="AH13" s="27">
        <f t="shared" si="5"/>
        <v>2200.5709999999999</v>
      </c>
      <c r="AI13" s="27">
        <f t="shared" si="6"/>
        <v>4.0000000000000001E-3</v>
      </c>
      <c r="AJ13" s="102">
        <f t="shared" si="8"/>
        <v>7811.0219999999999</v>
      </c>
      <c r="AK13" s="102">
        <f t="shared" si="9"/>
        <v>10.585000000000001</v>
      </c>
      <c r="AL13" s="102">
        <f t="shared" si="10"/>
        <v>7821.607</v>
      </c>
    </row>
    <row r="14" spans="1:38" s="7" customFormat="1" x14ac:dyDescent="0.2">
      <c r="A14" s="10">
        <f t="shared" si="7"/>
        <v>7</v>
      </c>
      <c r="B14" s="16" t="s">
        <v>26</v>
      </c>
      <c r="C14" s="12" t="s">
        <v>20</v>
      </c>
      <c r="D14" s="14">
        <v>3865.8539999999998</v>
      </c>
      <c r="E14" s="14">
        <v>45.871000000000002</v>
      </c>
      <c r="F14" s="14">
        <v>3288.4389999999999</v>
      </c>
      <c r="G14" s="14">
        <v>46.725999999999999</v>
      </c>
      <c r="H14" s="14">
        <v>3016.1410000000001</v>
      </c>
      <c r="I14" s="14">
        <v>39.08</v>
      </c>
      <c r="J14" s="13">
        <f t="shared" si="0"/>
        <v>10170.433999999999</v>
      </c>
      <c r="K14" s="13">
        <f t="shared" si="0"/>
        <v>131.67700000000002</v>
      </c>
      <c r="L14" s="19">
        <v>2730.819</v>
      </c>
      <c r="M14" s="19">
        <v>34.731999999999999</v>
      </c>
      <c r="N14" s="19">
        <v>2172.2689999999998</v>
      </c>
      <c r="O14" s="19">
        <v>38.226999999999997</v>
      </c>
      <c r="P14" s="19">
        <v>1788.5</v>
      </c>
      <c r="Q14" s="19">
        <v>34.72</v>
      </c>
      <c r="R14" s="27">
        <f t="shared" si="1"/>
        <v>6691.5879999999997</v>
      </c>
      <c r="S14" s="27">
        <f t="shared" si="2"/>
        <v>107.679</v>
      </c>
      <c r="T14" s="14">
        <v>1283.7529999999999</v>
      </c>
      <c r="U14" s="14">
        <v>161.834</v>
      </c>
      <c r="V14" s="14">
        <v>1445.5129999999999</v>
      </c>
      <c r="W14" s="14">
        <v>56.530999999999999</v>
      </c>
      <c r="X14" s="14">
        <v>2586.2199999999998</v>
      </c>
      <c r="Y14" s="14">
        <v>63.496000000000002</v>
      </c>
      <c r="Z14" s="27">
        <f t="shared" si="3"/>
        <v>5315.485999999999</v>
      </c>
      <c r="AA14" s="27">
        <f t="shared" si="4"/>
        <v>281.86099999999999</v>
      </c>
      <c r="AB14" s="24">
        <v>2710.7280000000001</v>
      </c>
      <c r="AC14" s="24">
        <v>71.31</v>
      </c>
      <c r="AD14" s="24">
        <v>2963.9250000000002</v>
      </c>
      <c r="AE14" s="24">
        <v>75.462000000000003</v>
      </c>
      <c r="AF14" s="24">
        <v>3053.7759999999998</v>
      </c>
      <c r="AG14" s="24">
        <v>79.081999999999994</v>
      </c>
      <c r="AH14" s="27">
        <f t="shared" si="5"/>
        <v>8728.4290000000001</v>
      </c>
      <c r="AI14" s="27">
        <f t="shared" si="6"/>
        <v>225.85399999999998</v>
      </c>
      <c r="AJ14" s="102">
        <f t="shared" si="8"/>
        <v>30905.936999999994</v>
      </c>
      <c r="AK14" s="102">
        <f t="shared" si="9"/>
        <v>747.07099999999991</v>
      </c>
      <c r="AL14" s="102">
        <f t="shared" si="10"/>
        <v>31653.007999999994</v>
      </c>
    </row>
    <row r="15" spans="1:38" s="7" customFormat="1" x14ac:dyDescent="0.2">
      <c r="A15" s="10">
        <f t="shared" si="7"/>
        <v>8</v>
      </c>
      <c r="B15" s="16" t="s">
        <v>27</v>
      </c>
      <c r="C15" s="12" t="s">
        <v>20</v>
      </c>
      <c r="D15" s="14">
        <v>2548.2739999999999</v>
      </c>
      <c r="E15" s="14">
        <v>23.05</v>
      </c>
      <c r="F15" s="14">
        <v>269.98700000000002</v>
      </c>
      <c r="G15" s="14">
        <v>12.577999999999999</v>
      </c>
      <c r="H15" s="14">
        <v>411.55799999999999</v>
      </c>
      <c r="I15" s="14">
        <v>24.420999999999999</v>
      </c>
      <c r="J15" s="13">
        <f t="shared" si="0"/>
        <v>3229.819</v>
      </c>
      <c r="K15" s="13">
        <f t="shared" si="0"/>
        <v>60.048999999999999</v>
      </c>
      <c r="L15" s="19">
        <v>305.09199999999998</v>
      </c>
      <c r="M15" s="19">
        <v>47.168999999999997</v>
      </c>
      <c r="N15" s="19">
        <v>218.16399999999999</v>
      </c>
      <c r="O15" s="19">
        <v>11.553000000000001</v>
      </c>
      <c r="P15" s="19">
        <v>168.29</v>
      </c>
      <c r="Q15" s="19">
        <v>7.016</v>
      </c>
      <c r="R15" s="27">
        <f t="shared" si="1"/>
        <v>691.54599999999994</v>
      </c>
      <c r="S15" s="27">
        <f t="shared" si="2"/>
        <v>65.738</v>
      </c>
      <c r="T15" s="14">
        <v>140.80500000000001</v>
      </c>
      <c r="U15" s="14">
        <v>11.76</v>
      </c>
      <c r="V15" s="14">
        <v>165.24</v>
      </c>
      <c r="W15" s="14">
        <v>10.468</v>
      </c>
      <c r="X15" s="14">
        <v>287.66500000000002</v>
      </c>
      <c r="Y15" s="14">
        <v>75.477000000000004</v>
      </c>
      <c r="Z15" s="27">
        <f t="shared" si="3"/>
        <v>593.71</v>
      </c>
      <c r="AA15" s="27">
        <f t="shared" si="4"/>
        <v>97.705000000000013</v>
      </c>
      <c r="AB15" s="24">
        <v>316.322</v>
      </c>
      <c r="AC15" s="24">
        <v>144.898</v>
      </c>
      <c r="AD15" s="24">
        <v>333.83800000000002</v>
      </c>
      <c r="AE15" s="24">
        <v>10.71</v>
      </c>
      <c r="AF15" s="24">
        <v>389.00200000000001</v>
      </c>
      <c r="AG15" s="24">
        <v>193.01300000000001</v>
      </c>
      <c r="AH15" s="27">
        <f t="shared" si="5"/>
        <v>1039.162</v>
      </c>
      <c r="AI15" s="27">
        <f t="shared" si="6"/>
        <v>348.62099999999998</v>
      </c>
      <c r="AJ15" s="102">
        <f t="shared" si="8"/>
        <v>5554.2370000000001</v>
      </c>
      <c r="AK15" s="102">
        <f t="shared" si="9"/>
        <v>572.11300000000006</v>
      </c>
      <c r="AL15" s="102">
        <f t="shared" si="10"/>
        <v>6126.35</v>
      </c>
    </row>
    <row r="16" spans="1:38" s="7" customFormat="1" x14ac:dyDescent="0.2">
      <c r="A16" s="10">
        <f t="shared" si="7"/>
        <v>9</v>
      </c>
      <c r="B16" s="16" t="s">
        <v>28</v>
      </c>
      <c r="C16" s="12" t="s">
        <v>20</v>
      </c>
      <c r="D16" s="14">
        <v>750.22500000000002</v>
      </c>
      <c r="E16" s="14">
        <v>48.220999999999997</v>
      </c>
      <c r="F16" s="14">
        <v>731.37599999999998</v>
      </c>
      <c r="G16" s="14">
        <v>38.503999999999998</v>
      </c>
      <c r="H16" s="14">
        <v>655.42899999999997</v>
      </c>
      <c r="I16" s="14">
        <v>26.571000000000002</v>
      </c>
      <c r="J16" s="13">
        <f t="shared" si="0"/>
        <v>2137.0300000000002</v>
      </c>
      <c r="K16" s="13">
        <f t="shared" si="0"/>
        <v>113.29599999999999</v>
      </c>
      <c r="L16" s="19">
        <v>589.13900000000001</v>
      </c>
      <c r="M16" s="19">
        <v>26.55</v>
      </c>
      <c r="N16" s="19">
        <v>506.03199999999998</v>
      </c>
      <c r="O16" s="19">
        <v>17.882999999999999</v>
      </c>
      <c r="P16" s="19">
        <v>436.33699999999999</v>
      </c>
      <c r="Q16" s="19">
        <v>25.024999999999999</v>
      </c>
      <c r="R16" s="27">
        <f t="shared" si="1"/>
        <v>1531.508</v>
      </c>
      <c r="S16" s="27">
        <f t="shared" si="2"/>
        <v>69.457999999999998</v>
      </c>
      <c r="T16" s="14">
        <v>350.096</v>
      </c>
      <c r="U16" s="14">
        <v>30</v>
      </c>
      <c r="V16" s="14">
        <v>435.87400000000002</v>
      </c>
      <c r="W16" s="14">
        <v>30.693000000000001</v>
      </c>
      <c r="X16" s="14">
        <v>580.51800000000003</v>
      </c>
      <c r="Y16" s="14">
        <v>30.684000000000001</v>
      </c>
      <c r="Z16" s="27">
        <f t="shared" si="3"/>
        <v>1366.4880000000001</v>
      </c>
      <c r="AA16" s="27">
        <f t="shared" si="4"/>
        <v>91.376999999999995</v>
      </c>
      <c r="AB16" s="24">
        <v>647.34199999999998</v>
      </c>
      <c r="AC16" s="24">
        <v>66.245999999999995</v>
      </c>
      <c r="AD16" s="24">
        <v>654.12599999999998</v>
      </c>
      <c r="AE16" s="24">
        <v>54.326000000000001</v>
      </c>
      <c r="AF16" s="24">
        <v>771.35400000000004</v>
      </c>
      <c r="AG16" s="24">
        <v>74.421000000000006</v>
      </c>
      <c r="AH16" s="27">
        <f t="shared" si="5"/>
        <v>2072.8220000000001</v>
      </c>
      <c r="AI16" s="27">
        <f t="shared" si="6"/>
        <v>194.99299999999999</v>
      </c>
      <c r="AJ16" s="102">
        <f t="shared" si="8"/>
        <v>7107.8480000000009</v>
      </c>
      <c r="AK16" s="102">
        <f t="shared" si="9"/>
        <v>469.12399999999997</v>
      </c>
      <c r="AL16" s="102">
        <f t="shared" si="10"/>
        <v>7576.9720000000007</v>
      </c>
    </row>
    <row r="17" spans="1:38" s="7" customFormat="1" x14ac:dyDescent="0.2">
      <c r="A17" s="10">
        <f t="shared" si="7"/>
        <v>10</v>
      </c>
      <c r="B17" s="16" t="s">
        <v>29</v>
      </c>
      <c r="C17" s="12" t="s">
        <v>20</v>
      </c>
      <c r="D17" s="14">
        <v>239.18600000000001</v>
      </c>
      <c r="E17" s="14">
        <v>2.3E-2</v>
      </c>
      <c r="F17" s="14">
        <v>211.01400000000001</v>
      </c>
      <c r="G17" s="14">
        <v>1.9E-2</v>
      </c>
      <c r="H17" s="14">
        <v>185.88499999999999</v>
      </c>
      <c r="I17" s="14">
        <v>5.2999999999999999E-2</v>
      </c>
      <c r="J17" s="13">
        <f t="shared" si="0"/>
        <v>636.08500000000004</v>
      </c>
      <c r="K17" s="13">
        <f t="shared" si="0"/>
        <v>9.5000000000000001E-2</v>
      </c>
      <c r="L17" s="19">
        <v>158.21799999999999</v>
      </c>
      <c r="M17" s="19"/>
      <c r="N17" s="19">
        <v>118.28400000000001</v>
      </c>
      <c r="O17" s="19"/>
      <c r="P17" s="19">
        <v>91.201999999999998</v>
      </c>
      <c r="Q17" s="19">
        <v>5.3999999999999999E-2</v>
      </c>
      <c r="R17" s="27">
        <f t="shared" si="1"/>
        <v>367.70400000000001</v>
      </c>
      <c r="S17" s="27">
        <f t="shared" si="2"/>
        <v>5.3999999999999999E-2</v>
      </c>
      <c r="T17" s="14">
        <v>74.021000000000001</v>
      </c>
      <c r="U17" s="14"/>
      <c r="V17" s="14">
        <v>80.156000000000006</v>
      </c>
      <c r="W17" s="14"/>
      <c r="X17" s="14">
        <v>156.74299999999999</v>
      </c>
      <c r="Y17" s="14">
        <v>0.158</v>
      </c>
      <c r="Z17" s="27">
        <f t="shared" si="3"/>
        <v>310.92</v>
      </c>
      <c r="AA17" s="27">
        <f t="shared" si="4"/>
        <v>0.158</v>
      </c>
      <c r="AB17" s="24">
        <v>180.81700000000001</v>
      </c>
      <c r="AC17" s="24"/>
      <c r="AD17" s="24">
        <v>196.69900000000001</v>
      </c>
      <c r="AE17" s="24"/>
      <c r="AF17" s="24">
        <v>261.30200000000002</v>
      </c>
      <c r="AG17" s="24"/>
      <c r="AH17" s="27">
        <f t="shared" si="5"/>
        <v>638.81799999999998</v>
      </c>
      <c r="AI17" s="27">
        <f t="shared" si="6"/>
        <v>0</v>
      </c>
      <c r="AJ17" s="102">
        <f t="shared" si="8"/>
        <v>1953.527</v>
      </c>
      <c r="AK17" s="102">
        <f t="shared" si="9"/>
        <v>0.307</v>
      </c>
      <c r="AL17" s="102">
        <f t="shared" si="10"/>
        <v>1953.8340000000001</v>
      </c>
    </row>
    <row r="18" spans="1:38" s="7" customFormat="1" x14ac:dyDescent="0.2">
      <c r="A18" s="10">
        <f t="shared" si="7"/>
        <v>11</v>
      </c>
      <c r="B18" s="11" t="s">
        <v>30</v>
      </c>
      <c r="C18" s="12" t="s">
        <v>20</v>
      </c>
      <c r="D18" s="14">
        <v>126.898</v>
      </c>
      <c r="E18" s="14"/>
      <c r="F18" s="14">
        <v>126.191</v>
      </c>
      <c r="G18" s="14"/>
      <c r="H18" s="14">
        <v>112.71</v>
      </c>
      <c r="I18" s="14"/>
      <c r="J18" s="13">
        <f t="shared" si="0"/>
        <v>365.79899999999998</v>
      </c>
      <c r="K18" s="13">
        <f t="shared" si="0"/>
        <v>0</v>
      </c>
      <c r="L18" s="19">
        <v>95.432000000000002</v>
      </c>
      <c r="M18" s="19"/>
      <c r="N18" s="19">
        <v>63.109000000000002</v>
      </c>
      <c r="O18" s="19"/>
      <c r="P18" s="19">
        <v>61.887999999999998</v>
      </c>
      <c r="Q18" s="19"/>
      <c r="R18" s="27">
        <f t="shared" si="1"/>
        <v>220.429</v>
      </c>
      <c r="S18" s="27">
        <f t="shared" si="2"/>
        <v>0</v>
      </c>
      <c r="T18" s="14">
        <v>37.643999999999998</v>
      </c>
      <c r="U18" s="14"/>
      <c r="V18" s="14">
        <v>46.777000000000001</v>
      </c>
      <c r="W18" s="14"/>
      <c r="X18" s="14">
        <v>93.656999999999996</v>
      </c>
      <c r="Y18" s="14"/>
      <c r="Z18" s="27">
        <f t="shared" si="3"/>
        <v>178.07799999999997</v>
      </c>
      <c r="AA18" s="27">
        <f t="shared" si="4"/>
        <v>0</v>
      </c>
      <c r="AB18" s="24">
        <v>90.707999999999998</v>
      </c>
      <c r="AC18" s="24"/>
      <c r="AD18" s="24">
        <v>116.413</v>
      </c>
      <c r="AE18" s="24"/>
      <c r="AF18" s="24">
        <v>151.101</v>
      </c>
      <c r="AG18" s="24"/>
      <c r="AH18" s="27">
        <f t="shared" si="5"/>
        <v>358.22199999999998</v>
      </c>
      <c r="AI18" s="27">
        <f t="shared" si="6"/>
        <v>0</v>
      </c>
      <c r="AJ18" s="102">
        <f t="shared" si="8"/>
        <v>1122.5279999999998</v>
      </c>
      <c r="AK18" s="102">
        <f t="shared" si="9"/>
        <v>0</v>
      </c>
      <c r="AL18" s="102">
        <f t="shared" si="10"/>
        <v>1122.5279999999998</v>
      </c>
    </row>
    <row r="19" spans="1:38" s="7" customFormat="1" x14ac:dyDescent="0.2">
      <c r="A19" s="10">
        <f t="shared" si="7"/>
        <v>12</v>
      </c>
      <c r="B19" s="11" t="s">
        <v>31</v>
      </c>
      <c r="C19" s="12" t="s">
        <v>20</v>
      </c>
      <c r="D19" s="14">
        <v>160.21700000000001</v>
      </c>
      <c r="E19" s="14">
        <v>0.67100000000000004</v>
      </c>
      <c r="F19" s="14">
        <v>142.37799999999999</v>
      </c>
      <c r="G19" s="14">
        <v>0.75800000000000001</v>
      </c>
      <c r="H19" s="14">
        <v>141.24600000000001</v>
      </c>
      <c r="I19" s="14">
        <v>0.191</v>
      </c>
      <c r="J19" s="13">
        <f t="shared" si="0"/>
        <v>443.84100000000001</v>
      </c>
      <c r="K19" s="13">
        <f t="shared" si="0"/>
        <v>1.62</v>
      </c>
      <c r="L19" s="19">
        <v>126.77800000000001</v>
      </c>
      <c r="M19" s="19"/>
      <c r="N19" s="19">
        <v>92.424999999999997</v>
      </c>
      <c r="O19" s="19"/>
      <c r="P19" s="19">
        <v>63.481999999999999</v>
      </c>
      <c r="Q19" s="19"/>
      <c r="R19" s="27">
        <f t="shared" si="1"/>
        <v>282.685</v>
      </c>
      <c r="S19" s="27">
        <f t="shared" si="2"/>
        <v>0</v>
      </c>
      <c r="T19" s="14">
        <v>43.119</v>
      </c>
      <c r="U19" s="14"/>
      <c r="V19" s="14">
        <v>55.783999999999999</v>
      </c>
      <c r="W19" s="14"/>
      <c r="X19" s="14">
        <v>120.92100000000001</v>
      </c>
      <c r="Y19" s="14"/>
      <c r="Z19" s="27">
        <f t="shared" si="3"/>
        <v>219.82400000000001</v>
      </c>
      <c r="AA19" s="27">
        <f t="shared" si="4"/>
        <v>0</v>
      </c>
      <c r="AB19" s="24">
        <v>133.643</v>
      </c>
      <c r="AC19" s="24"/>
      <c r="AD19" s="24">
        <v>148.97300000000001</v>
      </c>
      <c r="AE19" s="24"/>
      <c r="AF19" s="24">
        <v>179.69</v>
      </c>
      <c r="AG19" s="24"/>
      <c r="AH19" s="27">
        <f t="shared" si="5"/>
        <v>462.30599999999998</v>
      </c>
      <c r="AI19" s="27">
        <f t="shared" si="6"/>
        <v>0</v>
      </c>
      <c r="AJ19" s="102">
        <f t="shared" si="8"/>
        <v>1408.6560000000002</v>
      </c>
      <c r="AK19" s="102">
        <f t="shared" si="9"/>
        <v>1.62</v>
      </c>
      <c r="AL19" s="102">
        <f t="shared" si="10"/>
        <v>1410.2760000000001</v>
      </c>
    </row>
    <row r="20" spans="1:38" s="7" customFormat="1" x14ac:dyDescent="0.2">
      <c r="A20" s="10">
        <f t="shared" si="7"/>
        <v>13</v>
      </c>
      <c r="B20" s="11" t="s">
        <v>32</v>
      </c>
      <c r="C20" s="12" t="s">
        <v>20</v>
      </c>
      <c r="D20" s="14">
        <v>1405.8389999999999</v>
      </c>
      <c r="E20" s="14">
        <v>30.989000000000001</v>
      </c>
      <c r="F20" s="14">
        <v>813.03300000000002</v>
      </c>
      <c r="G20" s="14">
        <v>30.882000000000001</v>
      </c>
      <c r="H20" s="14">
        <v>1022.2089999999999</v>
      </c>
      <c r="I20" s="14">
        <v>31.036000000000001</v>
      </c>
      <c r="J20" s="13">
        <f t="shared" si="0"/>
        <v>3241.0809999999997</v>
      </c>
      <c r="K20" s="13">
        <f t="shared" si="0"/>
        <v>92.907000000000011</v>
      </c>
      <c r="L20" s="19">
        <v>710.07600000000002</v>
      </c>
      <c r="M20" s="19">
        <v>25.67</v>
      </c>
      <c r="N20" s="19">
        <v>430.678</v>
      </c>
      <c r="O20" s="19">
        <v>23.558</v>
      </c>
      <c r="P20" s="19">
        <v>365.61</v>
      </c>
      <c r="Q20" s="19">
        <v>24.492000000000001</v>
      </c>
      <c r="R20" s="27">
        <f t="shared" si="1"/>
        <v>1506.364</v>
      </c>
      <c r="S20" s="27">
        <f t="shared" si="2"/>
        <v>73.72</v>
      </c>
      <c r="T20" s="14">
        <v>270.56200000000001</v>
      </c>
      <c r="U20" s="14">
        <v>23.72</v>
      </c>
      <c r="V20" s="14">
        <v>284.07100000000003</v>
      </c>
      <c r="W20" s="14">
        <v>23.795999999999999</v>
      </c>
      <c r="X20" s="14">
        <v>1236.021</v>
      </c>
      <c r="Y20" s="14">
        <v>24.58</v>
      </c>
      <c r="Z20" s="27">
        <f t="shared" si="3"/>
        <v>1790.654</v>
      </c>
      <c r="AA20" s="27">
        <f t="shared" si="4"/>
        <v>72.096000000000004</v>
      </c>
      <c r="AB20" s="24">
        <v>983.58500000000004</v>
      </c>
      <c r="AC20" s="24">
        <v>29.803999999999998</v>
      </c>
      <c r="AD20" s="24">
        <v>870.43200000000002</v>
      </c>
      <c r="AE20" s="24">
        <v>33.624000000000002</v>
      </c>
      <c r="AF20" s="24">
        <v>1200.492</v>
      </c>
      <c r="AG20" s="24">
        <v>26.759</v>
      </c>
      <c r="AH20" s="27">
        <f t="shared" si="5"/>
        <v>3054.509</v>
      </c>
      <c r="AI20" s="27">
        <f t="shared" si="6"/>
        <v>90.186999999999998</v>
      </c>
      <c r="AJ20" s="102">
        <f t="shared" si="8"/>
        <v>9592.6080000000002</v>
      </c>
      <c r="AK20" s="102">
        <f t="shared" si="9"/>
        <v>328.91</v>
      </c>
      <c r="AL20" s="102">
        <f t="shared" si="10"/>
        <v>9921.518</v>
      </c>
    </row>
    <row r="21" spans="1:38" s="7" customFormat="1" x14ac:dyDescent="0.2">
      <c r="A21" s="10">
        <f t="shared" si="7"/>
        <v>14</v>
      </c>
      <c r="B21" s="11" t="s">
        <v>33</v>
      </c>
      <c r="C21" s="12" t="s">
        <v>20</v>
      </c>
      <c r="D21" s="14">
        <v>456.60199999999998</v>
      </c>
      <c r="E21" s="14">
        <v>3.7690000000000001</v>
      </c>
      <c r="F21" s="14">
        <v>430.89699999999999</v>
      </c>
      <c r="G21" s="14">
        <v>2.024</v>
      </c>
      <c r="H21" s="14">
        <v>382.05700000000002</v>
      </c>
      <c r="I21" s="14">
        <v>2.407</v>
      </c>
      <c r="J21" s="13">
        <f t="shared" si="0"/>
        <v>1269.556</v>
      </c>
      <c r="K21" s="13">
        <f t="shared" si="0"/>
        <v>8.1999999999999993</v>
      </c>
      <c r="L21" s="19">
        <v>324.78399999999999</v>
      </c>
      <c r="M21" s="19">
        <v>3.1219999999999999</v>
      </c>
      <c r="N21" s="19">
        <v>198.196</v>
      </c>
      <c r="O21" s="19">
        <v>2.4079999999999999</v>
      </c>
      <c r="P21" s="19">
        <v>153.43600000000001</v>
      </c>
      <c r="Q21" s="19">
        <v>1.4930000000000001</v>
      </c>
      <c r="R21" s="27">
        <f t="shared" si="1"/>
        <v>676.41600000000005</v>
      </c>
      <c r="S21" s="27">
        <f t="shared" si="2"/>
        <v>7.0229999999999997</v>
      </c>
      <c r="T21" s="14">
        <v>98.596000000000004</v>
      </c>
      <c r="U21" s="14">
        <v>2.7970000000000002</v>
      </c>
      <c r="V21" s="14">
        <v>138.40100000000001</v>
      </c>
      <c r="W21" s="14">
        <v>1.5229999999999999</v>
      </c>
      <c r="X21" s="14">
        <v>288.89</v>
      </c>
      <c r="Y21" s="14">
        <v>2.3639999999999999</v>
      </c>
      <c r="Z21" s="27">
        <f t="shared" si="3"/>
        <v>525.88699999999994</v>
      </c>
      <c r="AA21" s="27">
        <f t="shared" si="4"/>
        <v>6.6840000000000002</v>
      </c>
      <c r="AB21" s="24">
        <v>314.90100000000001</v>
      </c>
      <c r="AC21" s="24">
        <v>2.4209999999999998</v>
      </c>
      <c r="AD21" s="24">
        <v>384.17500000000001</v>
      </c>
      <c r="AE21" s="24">
        <v>2.1259999999999999</v>
      </c>
      <c r="AF21" s="24">
        <v>437.887</v>
      </c>
      <c r="AG21" s="24">
        <v>2.6040000000000001</v>
      </c>
      <c r="AH21" s="27">
        <f t="shared" si="5"/>
        <v>1136.963</v>
      </c>
      <c r="AI21" s="27">
        <f t="shared" si="6"/>
        <v>7.1509999999999998</v>
      </c>
      <c r="AJ21" s="102">
        <f t="shared" si="8"/>
        <v>3608.8220000000001</v>
      </c>
      <c r="AK21" s="102">
        <f t="shared" si="9"/>
        <v>29.058</v>
      </c>
      <c r="AL21" s="102">
        <f t="shared" si="10"/>
        <v>3637.88</v>
      </c>
    </row>
    <row r="22" spans="1:38" s="7" customFormat="1" x14ac:dyDescent="0.2">
      <c r="A22" s="10">
        <f t="shared" si="7"/>
        <v>15</v>
      </c>
      <c r="B22" s="11" t="s">
        <v>34</v>
      </c>
      <c r="C22" s="12" t="s">
        <v>20</v>
      </c>
      <c r="D22" s="14">
        <v>321.47500000000002</v>
      </c>
      <c r="E22" s="14">
        <v>3.169</v>
      </c>
      <c r="F22" s="14">
        <v>318.36</v>
      </c>
      <c r="G22" s="14">
        <v>2.1419999999999999</v>
      </c>
      <c r="H22" s="14">
        <v>219.59399999999999</v>
      </c>
      <c r="I22" s="14">
        <v>1.1559999999999999</v>
      </c>
      <c r="J22" s="13">
        <f t="shared" si="0"/>
        <v>859.42900000000009</v>
      </c>
      <c r="K22" s="13">
        <f t="shared" si="0"/>
        <v>6.4669999999999996</v>
      </c>
      <c r="L22" s="19">
        <v>-949.11199999999997</v>
      </c>
      <c r="M22" s="19">
        <v>0.81599999999999995</v>
      </c>
      <c r="N22" s="19">
        <v>130.346</v>
      </c>
      <c r="O22" s="19">
        <v>1.6930000000000001</v>
      </c>
      <c r="P22" s="19">
        <v>119.60299999999999</v>
      </c>
      <c r="Q22" s="19">
        <v>0.32400000000000001</v>
      </c>
      <c r="R22" s="27">
        <f t="shared" si="1"/>
        <v>-699.16300000000001</v>
      </c>
      <c r="S22" s="27">
        <f t="shared" si="2"/>
        <v>2.8329999999999997</v>
      </c>
      <c r="T22" s="14">
        <v>101.794</v>
      </c>
      <c r="U22" s="14">
        <v>0.44400000000000001</v>
      </c>
      <c r="V22" s="14">
        <v>89.25</v>
      </c>
      <c r="W22" s="14">
        <v>4.8570000000000002</v>
      </c>
      <c r="X22" s="14">
        <v>206.66399999999999</v>
      </c>
      <c r="Y22" s="14">
        <v>128.91399999999999</v>
      </c>
      <c r="Z22" s="27">
        <f t="shared" si="3"/>
        <v>397.70799999999997</v>
      </c>
      <c r="AA22" s="27">
        <f t="shared" si="4"/>
        <v>134.21499999999997</v>
      </c>
      <c r="AB22" s="24">
        <v>217.797</v>
      </c>
      <c r="AC22" s="24">
        <v>2.0960000000000001</v>
      </c>
      <c r="AD22" s="24">
        <v>259.65199999999999</v>
      </c>
      <c r="AE22" s="24">
        <v>5.4390000000000001</v>
      </c>
      <c r="AF22" s="24">
        <v>317.20699999999999</v>
      </c>
      <c r="AG22" s="24">
        <v>1.43</v>
      </c>
      <c r="AH22" s="27">
        <f t="shared" si="5"/>
        <v>794.65599999999995</v>
      </c>
      <c r="AI22" s="27">
        <f t="shared" si="6"/>
        <v>8.9649999999999999</v>
      </c>
      <c r="AJ22" s="102">
        <f t="shared" si="8"/>
        <v>1352.63</v>
      </c>
      <c r="AK22" s="102">
        <f t="shared" si="9"/>
        <v>152.47999999999999</v>
      </c>
      <c r="AL22" s="102">
        <f t="shared" si="10"/>
        <v>1505.1100000000001</v>
      </c>
    </row>
    <row r="23" spans="1:38" s="7" customFormat="1" x14ac:dyDescent="0.2">
      <c r="A23" s="10">
        <f t="shared" si="7"/>
        <v>16</v>
      </c>
      <c r="B23" s="11" t="s">
        <v>35</v>
      </c>
      <c r="C23" s="12" t="s">
        <v>20</v>
      </c>
      <c r="D23" s="14">
        <v>242.285</v>
      </c>
      <c r="E23" s="14">
        <v>4.84</v>
      </c>
      <c r="F23" s="14">
        <v>252.756</v>
      </c>
      <c r="G23" s="14"/>
      <c r="H23" s="14">
        <v>216.65700000000001</v>
      </c>
      <c r="I23" s="14"/>
      <c r="J23" s="13">
        <f t="shared" si="0"/>
        <v>711.69799999999998</v>
      </c>
      <c r="K23" s="13">
        <f t="shared" si="0"/>
        <v>4.84</v>
      </c>
      <c r="L23" s="19">
        <v>163.203</v>
      </c>
      <c r="M23" s="19"/>
      <c r="N23" s="19">
        <v>77.477000000000004</v>
      </c>
      <c r="O23" s="19">
        <v>0.28299999999999997</v>
      </c>
      <c r="P23" s="19">
        <v>70.221999999999994</v>
      </c>
      <c r="Q23" s="19"/>
      <c r="R23" s="27">
        <f t="shared" si="1"/>
        <v>310.90199999999999</v>
      </c>
      <c r="S23" s="27">
        <f t="shared" si="2"/>
        <v>0.28299999999999997</v>
      </c>
      <c r="T23" s="14">
        <v>42.837000000000003</v>
      </c>
      <c r="U23" s="14"/>
      <c r="V23" s="14">
        <v>16.850999999999999</v>
      </c>
      <c r="W23" s="14">
        <v>24.545999999999999</v>
      </c>
      <c r="X23" s="14">
        <v>124.06100000000001</v>
      </c>
      <c r="Y23" s="14"/>
      <c r="Z23" s="27">
        <f t="shared" si="3"/>
        <v>183.74900000000002</v>
      </c>
      <c r="AA23" s="27">
        <f t="shared" si="4"/>
        <v>24.545999999999999</v>
      </c>
      <c r="AB23" s="24">
        <v>152.99</v>
      </c>
      <c r="AC23" s="24"/>
      <c r="AD23" s="24">
        <v>201.084</v>
      </c>
      <c r="AE23" s="24"/>
      <c r="AF23" s="24">
        <v>253.40100000000001</v>
      </c>
      <c r="AG23" s="24"/>
      <c r="AH23" s="27">
        <f t="shared" si="5"/>
        <v>607.47500000000002</v>
      </c>
      <c r="AI23" s="27">
        <f t="shared" si="6"/>
        <v>0</v>
      </c>
      <c r="AJ23" s="102">
        <f t="shared" si="8"/>
        <v>1813.8240000000001</v>
      </c>
      <c r="AK23" s="102">
        <f t="shared" si="9"/>
        <v>29.669</v>
      </c>
      <c r="AL23" s="102">
        <f t="shared" si="10"/>
        <v>1843.4930000000002</v>
      </c>
    </row>
    <row r="24" spans="1:38" s="7" customFormat="1" x14ac:dyDescent="0.2">
      <c r="A24" s="10">
        <f t="shared" si="7"/>
        <v>17</v>
      </c>
      <c r="B24" s="11" t="s">
        <v>36</v>
      </c>
      <c r="C24" s="12" t="s">
        <v>20</v>
      </c>
      <c r="D24" s="14">
        <v>351.04700000000003</v>
      </c>
      <c r="E24" s="14">
        <v>0.23699999999999999</v>
      </c>
      <c r="F24" s="14">
        <v>364.00400000000002</v>
      </c>
      <c r="G24" s="14">
        <v>0.14399999999999999</v>
      </c>
      <c r="H24" s="14">
        <v>271.23500000000001</v>
      </c>
      <c r="I24" s="14">
        <v>2.0590000000000002</v>
      </c>
      <c r="J24" s="13">
        <f t="shared" si="0"/>
        <v>986.28600000000006</v>
      </c>
      <c r="K24" s="13">
        <f t="shared" si="0"/>
        <v>2.4400000000000004</v>
      </c>
      <c r="L24" s="19">
        <v>230.827</v>
      </c>
      <c r="M24" s="19">
        <v>1.339</v>
      </c>
      <c r="N24" s="19">
        <v>117.599</v>
      </c>
      <c r="O24" s="19">
        <v>0.46600000000000003</v>
      </c>
      <c r="P24" s="19">
        <v>85.703999999999994</v>
      </c>
      <c r="Q24" s="19">
        <v>1.401</v>
      </c>
      <c r="R24" s="27">
        <f t="shared" si="1"/>
        <v>434.13</v>
      </c>
      <c r="S24" s="27">
        <f t="shared" si="2"/>
        <v>3.206</v>
      </c>
      <c r="T24" s="14">
        <v>53.488</v>
      </c>
      <c r="U24" s="14">
        <v>1.0289999999999999</v>
      </c>
      <c r="V24" s="14">
        <v>71.92</v>
      </c>
      <c r="W24" s="14">
        <v>0.39600000000000002</v>
      </c>
      <c r="X24" s="14">
        <v>215.416</v>
      </c>
      <c r="Y24" s="14"/>
      <c r="Z24" s="27">
        <f t="shared" si="3"/>
        <v>340.82400000000001</v>
      </c>
      <c r="AA24" s="27">
        <f t="shared" si="4"/>
        <v>1.4249999999999998</v>
      </c>
      <c r="AB24" s="24">
        <v>269.14999999999998</v>
      </c>
      <c r="AC24" s="24">
        <v>0.86099999999999999</v>
      </c>
      <c r="AD24" s="24">
        <v>324.27800000000002</v>
      </c>
      <c r="AE24" s="24"/>
      <c r="AF24" s="24">
        <v>448.23099999999999</v>
      </c>
      <c r="AG24" s="24"/>
      <c r="AH24" s="27">
        <f t="shared" si="5"/>
        <v>1041.6590000000001</v>
      </c>
      <c r="AI24" s="27">
        <f t="shared" si="6"/>
        <v>0.86099999999999999</v>
      </c>
      <c r="AJ24" s="102">
        <f t="shared" si="8"/>
        <v>2802.8990000000003</v>
      </c>
      <c r="AK24" s="102">
        <f t="shared" si="9"/>
        <v>7.9320000000000004</v>
      </c>
      <c r="AL24" s="102">
        <f t="shared" si="10"/>
        <v>2810.8310000000001</v>
      </c>
    </row>
    <row r="25" spans="1:38" s="7" customFormat="1" x14ac:dyDescent="0.2">
      <c r="A25" s="10">
        <f t="shared" si="7"/>
        <v>18</v>
      </c>
      <c r="B25" s="11" t="s">
        <v>37</v>
      </c>
      <c r="C25" s="12" t="s">
        <v>20</v>
      </c>
      <c r="D25" s="14">
        <v>304.45800000000003</v>
      </c>
      <c r="E25" s="14">
        <v>6.8209999999999997</v>
      </c>
      <c r="F25" s="14">
        <v>287.34300000000002</v>
      </c>
      <c r="G25" s="14">
        <v>6.5910000000000002</v>
      </c>
      <c r="H25" s="14">
        <v>279.303</v>
      </c>
      <c r="I25" s="14">
        <v>6.819</v>
      </c>
      <c r="J25" s="13">
        <f t="shared" si="0"/>
        <v>871.10400000000004</v>
      </c>
      <c r="K25" s="13">
        <f t="shared" si="0"/>
        <v>20.230999999999998</v>
      </c>
      <c r="L25" s="19">
        <v>258.41000000000003</v>
      </c>
      <c r="M25" s="19">
        <v>6.7279999999999998</v>
      </c>
      <c r="N25" s="19">
        <v>190.89699999999999</v>
      </c>
      <c r="O25" s="19">
        <v>6.9560000000000004</v>
      </c>
      <c r="P25" s="19">
        <v>111.06</v>
      </c>
      <c r="Q25" s="19">
        <v>8.6180000000000003</v>
      </c>
      <c r="R25" s="27">
        <f t="shared" si="1"/>
        <v>560.36699999999996</v>
      </c>
      <c r="S25" s="27">
        <f t="shared" si="2"/>
        <v>22.302</v>
      </c>
      <c r="T25" s="14">
        <v>80.317999999999998</v>
      </c>
      <c r="U25" s="14">
        <v>6.8179999999999996</v>
      </c>
      <c r="V25" s="14">
        <v>82.588999999999999</v>
      </c>
      <c r="W25" s="14">
        <v>6.8179999999999996</v>
      </c>
      <c r="X25" s="14">
        <v>178.18</v>
      </c>
      <c r="Y25" s="14">
        <v>6.7720000000000002</v>
      </c>
      <c r="Z25" s="27">
        <f t="shared" si="3"/>
        <v>341.08699999999999</v>
      </c>
      <c r="AA25" s="27">
        <f t="shared" si="4"/>
        <v>20.408000000000001</v>
      </c>
      <c r="AB25" s="24">
        <v>205.511</v>
      </c>
      <c r="AC25" s="24">
        <v>6.8369999999999997</v>
      </c>
      <c r="AD25" s="24">
        <v>236.56100000000001</v>
      </c>
      <c r="AE25" s="24">
        <v>6.774</v>
      </c>
      <c r="AF25" s="24">
        <v>239.81200000000001</v>
      </c>
      <c r="AG25" s="24">
        <v>6.8959999999999999</v>
      </c>
      <c r="AH25" s="27">
        <f t="shared" si="5"/>
        <v>681.88400000000001</v>
      </c>
      <c r="AI25" s="27">
        <f t="shared" si="6"/>
        <v>20.507000000000001</v>
      </c>
      <c r="AJ25" s="102">
        <f t="shared" si="8"/>
        <v>2454.442</v>
      </c>
      <c r="AK25" s="102">
        <f t="shared" si="9"/>
        <v>83.448000000000008</v>
      </c>
      <c r="AL25" s="102">
        <f t="shared" si="10"/>
        <v>2537.89</v>
      </c>
    </row>
    <row r="26" spans="1:38" s="7" customFormat="1" x14ac:dyDescent="0.2">
      <c r="A26" s="10">
        <f t="shared" si="7"/>
        <v>19</v>
      </c>
      <c r="B26" s="11" t="s">
        <v>38</v>
      </c>
      <c r="C26" s="12" t="s">
        <v>20</v>
      </c>
      <c r="D26" s="14">
        <v>183.982</v>
      </c>
      <c r="E26" s="14"/>
      <c r="F26" s="14">
        <v>186.065</v>
      </c>
      <c r="G26" s="14">
        <v>7.0949999999999998</v>
      </c>
      <c r="H26" s="14">
        <v>149.452</v>
      </c>
      <c r="I26" s="14"/>
      <c r="J26" s="13">
        <f t="shared" si="0"/>
        <v>519.49900000000002</v>
      </c>
      <c r="K26" s="13">
        <f t="shared" si="0"/>
        <v>7.0949999999999998</v>
      </c>
      <c r="L26" s="19">
        <v>139.30199999999999</v>
      </c>
      <c r="M26" s="19">
        <v>1.8979999999999999</v>
      </c>
      <c r="N26" s="19">
        <v>90.569000000000003</v>
      </c>
      <c r="O26" s="19">
        <v>0.16900000000000001</v>
      </c>
      <c r="P26" s="19">
        <v>73.694999999999993</v>
      </c>
      <c r="Q26" s="19">
        <v>0.17</v>
      </c>
      <c r="R26" s="27">
        <f t="shared" si="1"/>
        <v>303.56599999999997</v>
      </c>
      <c r="S26" s="27">
        <f t="shared" si="2"/>
        <v>2.2369999999999997</v>
      </c>
      <c r="T26" s="14">
        <v>47.658000000000001</v>
      </c>
      <c r="U26" s="14">
        <v>0.16900000000000001</v>
      </c>
      <c r="V26" s="14">
        <v>52.774000000000001</v>
      </c>
      <c r="W26" s="14">
        <v>0.17</v>
      </c>
      <c r="X26" s="14">
        <v>105.506</v>
      </c>
      <c r="Y26" s="14"/>
      <c r="Z26" s="27">
        <f t="shared" si="3"/>
        <v>205.93799999999999</v>
      </c>
      <c r="AA26" s="27">
        <f t="shared" si="4"/>
        <v>0.33900000000000002</v>
      </c>
      <c r="AB26" s="24">
        <v>129.024</v>
      </c>
      <c r="AC26" s="24">
        <v>0.41099999999999998</v>
      </c>
      <c r="AD26" s="24">
        <v>139.25299999999999</v>
      </c>
      <c r="AE26" s="24"/>
      <c r="AF26" s="24">
        <v>160.93299999999999</v>
      </c>
      <c r="AG26" s="24">
        <v>0.34799999999999998</v>
      </c>
      <c r="AH26" s="27">
        <f t="shared" si="5"/>
        <v>429.21</v>
      </c>
      <c r="AI26" s="27">
        <f t="shared" si="6"/>
        <v>0.7589999999999999</v>
      </c>
      <c r="AJ26" s="102">
        <f t="shared" si="8"/>
        <v>1458.2130000000002</v>
      </c>
      <c r="AK26" s="102">
        <f t="shared" si="9"/>
        <v>10.43</v>
      </c>
      <c r="AL26" s="102">
        <f t="shared" si="10"/>
        <v>1468.6430000000003</v>
      </c>
    </row>
    <row r="27" spans="1:38" s="7" customFormat="1" x14ac:dyDescent="0.2">
      <c r="A27" s="10">
        <f t="shared" si="7"/>
        <v>20</v>
      </c>
      <c r="B27" s="11" t="s">
        <v>39</v>
      </c>
      <c r="C27" s="12" t="s">
        <v>20</v>
      </c>
      <c r="D27" s="14">
        <v>118.28100000000001</v>
      </c>
      <c r="E27" s="14">
        <v>17.3</v>
      </c>
      <c r="F27" s="14">
        <v>93.206000000000003</v>
      </c>
      <c r="G27" s="14">
        <v>1.8420000000000001</v>
      </c>
      <c r="H27" s="14">
        <v>108.619</v>
      </c>
      <c r="I27" s="14">
        <v>4.665</v>
      </c>
      <c r="J27" s="13">
        <f t="shared" si="0"/>
        <v>320.10599999999999</v>
      </c>
      <c r="K27" s="13">
        <f t="shared" si="0"/>
        <v>23.806999999999999</v>
      </c>
      <c r="L27" s="19">
        <v>81.138999999999996</v>
      </c>
      <c r="M27" s="19">
        <v>4.6440000000000001</v>
      </c>
      <c r="N27" s="19">
        <v>61.616</v>
      </c>
      <c r="O27" s="19">
        <v>4.7969999999999997</v>
      </c>
      <c r="P27" s="19">
        <v>46.868000000000002</v>
      </c>
      <c r="Q27" s="19">
        <v>4.6440000000000001</v>
      </c>
      <c r="R27" s="27">
        <f t="shared" si="1"/>
        <v>189.62299999999999</v>
      </c>
      <c r="S27" s="27">
        <f t="shared" si="2"/>
        <v>14.084999999999999</v>
      </c>
      <c r="T27" s="14">
        <v>29.896999999999998</v>
      </c>
      <c r="U27" s="14">
        <v>4.7969999999999997</v>
      </c>
      <c r="V27" s="14">
        <v>37.343000000000004</v>
      </c>
      <c r="W27" s="14">
        <v>4.4249999999999998</v>
      </c>
      <c r="X27" s="14">
        <v>86.56</v>
      </c>
      <c r="Y27" s="14">
        <v>4.2839999999999998</v>
      </c>
      <c r="Z27" s="27">
        <f t="shared" si="3"/>
        <v>153.80000000000001</v>
      </c>
      <c r="AA27" s="27">
        <f t="shared" si="4"/>
        <v>13.506</v>
      </c>
      <c r="AB27" s="24">
        <v>82.947999999999993</v>
      </c>
      <c r="AC27" s="24">
        <v>4.4249999999999998</v>
      </c>
      <c r="AD27" s="24">
        <v>96.56</v>
      </c>
      <c r="AE27" s="24">
        <v>4.2839999999999998</v>
      </c>
      <c r="AF27" s="24">
        <v>114.36499999999999</v>
      </c>
      <c r="AG27" s="24">
        <v>4.4249999999999998</v>
      </c>
      <c r="AH27" s="27">
        <f t="shared" si="5"/>
        <v>293.87299999999999</v>
      </c>
      <c r="AI27" s="27">
        <f t="shared" si="6"/>
        <v>13.134</v>
      </c>
      <c r="AJ27" s="102">
        <f t="shared" si="8"/>
        <v>957.40200000000004</v>
      </c>
      <c r="AK27" s="102">
        <f t="shared" si="9"/>
        <v>64.531999999999996</v>
      </c>
      <c r="AL27" s="102">
        <f t="shared" si="10"/>
        <v>1021.9340000000001</v>
      </c>
    </row>
    <row r="28" spans="1:38" s="7" customFormat="1" x14ac:dyDescent="0.2">
      <c r="A28" s="10">
        <f t="shared" si="7"/>
        <v>21</v>
      </c>
      <c r="B28" s="11" t="s">
        <v>40</v>
      </c>
      <c r="C28" s="12" t="s">
        <v>20</v>
      </c>
      <c r="D28" s="14">
        <v>436.68</v>
      </c>
      <c r="E28" s="14">
        <v>5.024</v>
      </c>
      <c r="F28" s="14">
        <v>558.05799999999999</v>
      </c>
      <c r="G28" s="14">
        <v>6.1269999999999998</v>
      </c>
      <c r="H28" s="14">
        <v>487.47899999999998</v>
      </c>
      <c r="I28" s="14">
        <v>7.7039999999999997</v>
      </c>
      <c r="J28" s="13">
        <f t="shared" si="0"/>
        <v>1482.2170000000001</v>
      </c>
      <c r="K28" s="13">
        <f t="shared" si="0"/>
        <v>18.855</v>
      </c>
      <c r="L28" s="19">
        <v>391.73599999999999</v>
      </c>
      <c r="M28" s="19">
        <v>6.335</v>
      </c>
      <c r="N28" s="19">
        <v>239.63300000000001</v>
      </c>
      <c r="O28" s="19">
        <v>1.871</v>
      </c>
      <c r="P28" s="19">
        <v>173.024</v>
      </c>
      <c r="Q28" s="19">
        <v>2.1869999999999998</v>
      </c>
      <c r="R28" s="27">
        <f t="shared" si="1"/>
        <v>804.39300000000003</v>
      </c>
      <c r="S28" s="27">
        <f t="shared" si="2"/>
        <v>10.392999999999999</v>
      </c>
      <c r="T28" s="14">
        <v>131.12799999999999</v>
      </c>
      <c r="U28" s="14">
        <v>1.8839999999999999</v>
      </c>
      <c r="V28" s="14">
        <v>177.774</v>
      </c>
      <c r="W28" s="14">
        <v>1.871</v>
      </c>
      <c r="X28" s="14">
        <v>319.22500000000002</v>
      </c>
      <c r="Y28" s="14">
        <v>2.2679999999999998</v>
      </c>
      <c r="Z28" s="27">
        <f t="shared" si="3"/>
        <v>628.12699999999995</v>
      </c>
      <c r="AA28" s="27">
        <f t="shared" si="4"/>
        <v>6.0229999999999997</v>
      </c>
      <c r="AB28" s="24">
        <v>363.99900000000002</v>
      </c>
      <c r="AC28" s="24">
        <v>11.534000000000001</v>
      </c>
      <c r="AD28" s="24">
        <v>440.42500000000001</v>
      </c>
      <c r="AE28" s="24">
        <v>7.0069999999999997</v>
      </c>
      <c r="AF28" s="24">
        <v>542.13199999999995</v>
      </c>
      <c r="AG28" s="24">
        <v>4.9189999999999996</v>
      </c>
      <c r="AH28" s="27">
        <f t="shared" si="5"/>
        <v>1346.556</v>
      </c>
      <c r="AI28" s="27">
        <f t="shared" si="6"/>
        <v>23.46</v>
      </c>
      <c r="AJ28" s="102">
        <f t="shared" si="8"/>
        <v>4261.2929999999997</v>
      </c>
      <c r="AK28" s="102">
        <f t="shared" si="9"/>
        <v>58.731000000000002</v>
      </c>
      <c r="AL28" s="102">
        <f t="shared" si="10"/>
        <v>4320.0239999999994</v>
      </c>
    </row>
    <row r="29" spans="1:38" s="7" customFormat="1" x14ac:dyDescent="0.2">
      <c r="A29" s="10">
        <f t="shared" si="7"/>
        <v>22</v>
      </c>
      <c r="B29" s="11" t="s">
        <v>41</v>
      </c>
      <c r="C29" s="12" t="s">
        <v>20</v>
      </c>
      <c r="D29" s="14">
        <v>232.833</v>
      </c>
      <c r="E29" s="14"/>
      <c r="F29" s="14">
        <v>227.12</v>
      </c>
      <c r="G29" s="14"/>
      <c r="H29" s="14">
        <v>199.85499999999999</v>
      </c>
      <c r="I29" s="14"/>
      <c r="J29" s="13">
        <f t="shared" si="0"/>
        <v>659.80799999999999</v>
      </c>
      <c r="K29" s="13">
        <f t="shared" si="0"/>
        <v>0</v>
      </c>
      <c r="L29" s="19">
        <v>177.42699999999999</v>
      </c>
      <c r="M29" s="19">
        <v>3.6709999999999998</v>
      </c>
      <c r="N29" s="19">
        <v>137.464</v>
      </c>
      <c r="O29" s="19">
        <v>1.7999999999999999E-2</v>
      </c>
      <c r="P29" s="19">
        <v>108.73099999999999</v>
      </c>
      <c r="Q29" s="19">
        <v>0.80700000000000005</v>
      </c>
      <c r="R29" s="27">
        <f t="shared" si="1"/>
        <v>423.62199999999996</v>
      </c>
      <c r="S29" s="27">
        <f t="shared" si="2"/>
        <v>4.4959999999999996</v>
      </c>
      <c r="T29" s="14">
        <v>78.894000000000005</v>
      </c>
      <c r="U29" s="14">
        <v>2.5999999999999999E-2</v>
      </c>
      <c r="V29" s="14">
        <v>81.887</v>
      </c>
      <c r="W29" s="14"/>
      <c r="X29" s="14">
        <v>180.41499999999999</v>
      </c>
      <c r="Y29" s="14">
        <v>4.2000000000000003E-2</v>
      </c>
      <c r="Z29" s="27">
        <f t="shared" si="3"/>
        <v>341.19600000000003</v>
      </c>
      <c r="AA29" s="27">
        <f t="shared" si="4"/>
        <v>6.8000000000000005E-2</v>
      </c>
      <c r="AB29" s="24">
        <v>179.679</v>
      </c>
      <c r="AC29" s="24">
        <v>0.11799999999999999</v>
      </c>
      <c r="AD29" s="24">
        <v>229.61</v>
      </c>
      <c r="AE29" s="24">
        <v>0.04</v>
      </c>
      <c r="AF29" s="24">
        <v>241.62700000000001</v>
      </c>
      <c r="AG29" s="24">
        <v>3.5000000000000003E-2</v>
      </c>
      <c r="AH29" s="27">
        <f t="shared" si="5"/>
        <v>650.91599999999994</v>
      </c>
      <c r="AI29" s="27">
        <f t="shared" si="6"/>
        <v>0.193</v>
      </c>
      <c r="AJ29" s="102">
        <f t="shared" si="8"/>
        <v>2075.5419999999995</v>
      </c>
      <c r="AK29" s="102">
        <f t="shared" si="9"/>
        <v>4.7569999999999988</v>
      </c>
      <c r="AL29" s="102">
        <f t="shared" si="10"/>
        <v>2080.2989999999995</v>
      </c>
    </row>
    <row r="30" spans="1:38" s="7" customFormat="1" x14ac:dyDescent="0.2">
      <c r="A30" s="10">
        <f t="shared" si="7"/>
        <v>23</v>
      </c>
      <c r="B30" s="11" t="s">
        <v>42</v>
      </c>
      <c r="C30" s="12" t="s">
        <v>20</v>
      </c>
      <c r="D30" s="14">
        <v>242.56299999999999</v>
      </c>
      <c r="E30" s="14">
        <v>1.1000000000000001</v>
      </c>
      <c r="F30" s="14">
        <v>260.197</v>
      </c>
      <c r="G30" s="14">
        <v>1.1000000000000001</v>
      </c>
      <c r="H30" s="14">
        <v>220.38900000000001</v>
      </c>
      <c r="I30" s="14">
        <v>1.1000000000000001</v>
      </c>
      <c r="J30" s="13">
        <f t="shared" si="0"/>
        <v>723.149</v>
      </c>
      <c r="K30" s="13">
        <f t="shared" si="0"/>
        <v>3.3000000000000003</v>
      </c>
      <c r="L30" s="19">
        <v>200.221</v>
      </c>
      <c r="M30" s="19">
        <v>1.1000000000000001</v>
      </c>
      <c r="N30" s="19">
        <v>142.399</v>
      </c>
      <c r="O30" s="19">
        <v>1.1000000000000001</v>
      </c>
      <c r="P30" s="19">
        <v>119.979</v>
      </c>
      <c r="Q30" s="19">
        <v>1.1000000000000001</v>
      </c>
      <c r="R30" s="27">
        <f t="shared" si="1"/>
        <v>462.59899999999999</v>
      </c>
      <c r="S30" s="27">
        <f t="shared" si="2"/>
        <v>3.3000000000000003</v>
      </c>
      <c r="T30" s="14">
        <v>77.652000000000001</v>
      </c>
      <c r="U30" s="14">
        <v>1.1000000000000001</v>
      </c>
      <c r="V30" s="14">
        <v>98.555000000000007</v>
      </c>
      <c r="W30" s="14">
        <v>1.1000000000000001</v>
      </c>
      <c r="X30" s="14">
        <v>181.39</v>
      </c>
      <c r="Y30" s="14">
        <v>1.1000000000000001</v>
      </c>
      <c r="Z30" s="27">
        <f t="shared" si="3"/>
        <v>357.59699999999998</v>
      </c>
      <c r="AA30" s="27">
        <f t="shared" si="4"/>
        <v>3.3000000000000003</v>
      </c>
      <c r="AB30" s="24">
        <v>211.35599999999999</v>
      </c>
      <c r="AC30" s="24">
        <v>1.1000000000000001</v>
      </c>
      <c r="AD30" s="24">
        <v>223.78800000000001</v>
      </c>
      <c r="AE30" s="24">
        <v>1.1000000000000001</v>
      </c>
      <c r="AF30" s="24">
        <v>266.85899999999998</v>
      </c>
      <c r="AG30" s="24">
        <v>1.1000000000000001</v>
      </c>
      <c r="AH30" s="27">
        <f t="shared" si="5"/>
        <v>702.00299999999993</v>
      </c>
      <c r="AI30" s="27">
        <f t="shared" si="6"/>
        <v>3.3000000000000003</v>
      </c>
      <c r="AJ30" s="102">
        <f t="shared" si="8"/>
        <v>2245.348</v>
      </c>
      <c r="AK30" s="102">
        <f t="shared" si="9"/>
        <v>13.200000000000001</v>
      </c>
      <c r="AL30" s="102">
        <f t="shared" si="10"/>
        <v>2258.5479999999998</v>
      </c>
    </row>
    <row r="31" spans="1:38" s="7" customFormat="1" x14ac:dyDescent="0.2">
      <c r="A31" s="10">
        <f t="shared" si="7"/>
        <v>24</v>
      </c>
      <c r="B31" s="11" t="s">
        <v>43</v>
      </c>
      <c r="C31" s="12" t="s">
        <v>20</v>
      </c>
      <c r="D31" s="14">
        <v>210.62100000000001</v>
      </c>
      <c r="E31" s="14"/>
      <c r="F31" s="14">
        <v>198.37</v>
      </c>
      <c r="G31" s="14"/>
      <c r="H31" s="14">
        <v>153.11099999999999</v>
      </c>
      <c r="I31" s="14"/>
      <c r="J31" s="13">
        <f t="shared" si="0"/>
        <v>562.10199999999998</v>
      </c>
      <c r="K31" s="13">
        <f t="shared" si="0"/>
        <v>0</v>
      </c>
      <c r="L31" s="19">
        <v>116.812</v>
      </c>
      <c r="M31" s="19"/>
      <c r="N31" s="19">
        <v>88.305999999999997</v>
      </c>
      <c r="O31" s="19"/>
      <c r="P31" s="19">
        <v>77.269000000000005</v>
      </c>
      <c r="Q31" s="19"/>
      <c r="R31" s="27">
        <f t="shared" si="1"/>
        <v>282.387</v>
      </c>
      <c r="S31" s="27">
        <f t="shared" si="2"/>
        <v>0</v>
      </c>
      <c r="T31" s="14">
        <v>56.518999999999998</v>
      </c>
      <c r="U31" s="14"/>
      <c r="V31" s="14">
        <v>68.769000000000005</v>
      </c>
      <c r="W31" s="14"/>
      <c r="X31" s="14">
        <v>107.949</v>
      </c>
      <c r="Y31" s="14"/>
      <c r="Z31" s="27">
        <f t="shared" si="3"/>
        <v>233.23700000000002</v>
      </c>
      <c r="AA31" s="27">
        <f t="shared" si="4"/>
        <v>0</v>
      </c>
      <c r="AB31" s="24">
        <v>124.976</v>
      </c>
      <c r="AC31" s="24"/>
      <c r="AD31" s="24">
        <v>131.57</v>
      </c>
      <c r="AE31" s="24"/>
      <c r="AF31" s="24">
        <v>155.64699999999999</v>
      </c>
      <c r="AG31" s="24"/>
      <c r="AH31" s="27">
        <f t="shared" si="5"/>
        <v>412.19299999999998</v>
      </c>
      <c r="AI31" s="27">
        <f t="shared" si="6"/>
        <v>0</v>
      </c>
      <c r="AJ31" s="102">
        <f t="shared" si="8"/>
        <v>1489.9190000000001</v>
      </c>
      <c r="AK31" s="102">
        <f t="shared" si="9"/>
        <v>0</v>
      </c>
      <c r="AL31" s="102">
        <f t="shared" si="10"/>
        <v>1489.9190000000001</v>
      </c>
    </row>
    <row r="32" spans="1:38" s="7" customFormat="1" x14ac:dyDescent="0.2">
      <c r="A32" s="10">
        <f t="shared" si="7"/>
        <v>25</v>
      </c>
      <c r="B32" s="11" t="s">
        <v>44</v>
      </c>
      <c r="C32" s="12" t="s">
        <v>20</v>
      </c>
      <c r="D32" s="14">
        <v>284.24299999999999</v>
      </c>
      <c r="E32" s="14">
        <v>9.7000000000000003E-2</v>
      </c>
      <c r="F32" s="14">
        <v>295.209</v>
      </c>
      <c r="G32" s="14"/>
      <c r="H32" s="14">
        <v>252.691</v>
      </c>
      <c r="I32" s="14">
        <v>8.2000000000000003E-2</v>
      </c>
      <c r="J32" s="13">
        <f t="shared" si="0"/>
        <v>832.14300000000003</v>
      </c>
      <c r="K32" s="13">
        <f t="shared" si="0"/>
        <v>0.17899999999999999</v>
      </c>
      <c r="L32" s="19">
        <v>204.53399999999999</v>
      </c>
      <c r="M32" s="19"/>
      <c r="N32" s="19">
        <v>96.480999999999995</v>
      </c>
      <c r="O32" s="19">
        <v>0.104</v>
      </c>
      <c r="P32" s="19">
        <v>59.232999999999997</v>
      </c>
      <c r="Q32" s="19">
        <v>6.8000000000000005E-2</v>
      </c>
      <c r="R32" s="27">
        <f t="shared" si="1"/>
        <v>360.24799999999999</v>
      </c>
      <c r="S32" s="27">
        <f t="shared" si="2"/>
        <v>0.17199999999999999</v>
      </c>
      <c r="T32" s="14">
        <v>32.786999999999999</v>
      </c>
      <c r="U32" s="14">
        <v>2.1999999999999999E-2</v>
      </c>
      <c r="V32" s="14">
        <v>30.059000000000001</v>
      </c>
      <c r="W32" s="14">
        <v>5.8999999999999997E-2</v>
      </c>
      <c r="X32" s="14">
        <v>137.59200000000001</v>
      </c>
      <c r="Y32" s="14">
        <v>2.3E-2</v>
      </c>
      <c r="Z32" s="27">
        <f t="shared" si="3"/>
        <v>200.43800000000002</v>
      </c>
      <c r="AA32" s="27">
        <f t="shared" si="4"/>
        <v>0.10399999999999998</v>
      </c>
      <c r="AB32" s="24">
        <v>167.33500000000001</v>
      </c>
      <c r="AC32" s="24"/>
      <c r="AD32" s="24">
        <v>239.43</v>
      </c>
      <c r="AE32" s="24"/>
      <c r="AF32" s="24">
        <v>210.23599999999999</v>
      </c>
      <c r="AG32" s="24"/>
      <c r="AH32" s="27">
        <f t="shared" si="5"/>
        <v>617.00099999999998</v>
      </c>
      <c r="AI32" s="27">
        <f t="shared" si="6"/>
        <v>0</v>
      </c>
      <c r="AJ32" s="102">
        <f t="shared" si="8"/>
        <v>2009.8300000000002</v>
      </c>
      <c r="AK32" s="102">
        <f t="shared" si="9"/>
        <v>0.45499999999999996</v>
      </c>
      <c r="AL32" s="102">
        <f t="shared" si="10"/>
        <v>2010.2850000000001</v>
      </c>
    </row>
    <row r="33" spans="1:38" s="7" customFormat="1" x14ac:dyDescent="0.2">
      <c r="A33" s="10">
        <f t="shared" si="7"/>
        <v>26</v>
      </c>
      <c r="B33" s="11" t="s">
        <v>45</v>
      </c>
      <c r="C33" s="12" t="s">
        <v>20</v>
      </c>
      <c r="D33" s="14">
        <v>418.59</v>
      </c>
      <c r="E33" s="14">
        <v>10.09</v>
      </c>
      <c r="F33" s="14">
        <v>371.43700000000001</v>
      </c>
      <c r="G33" s="14">
        <v>9.5540000000000003</v>
      </c>
      <c r="H33" s="14">
        <v>326.63299999999998</v>
      </c>
      <c r="I33" s="14">
        <v>10.089</v>
      </c>
      <c r="J33" s="13">
        <f t="shared" si="0"/>
        <v>1116.6600000000001</v>
      </c>
      <c r="K33" s="13">
        <f t="shared" si="0"/>
        <v>29.732999999999997</v>
      </c>
      <c r="L33" s="19">
        <v>324.53399999999999</v>
      </c>
      <c r="M33" s="19">
        <v>9.9060000000000006</v>
      </c>
      <c r="N33" s="19">
        <v>256.20299999999997</v>
      </c>
      <c r="O33" s="19">
        <v>10.105</v>
      </c>
      <c r="P33" s="19">
        <v>219.51</v>
      </c>
      <c r="Q33" s="19">
        <v>6.5259999999999998</v>
      </c>
      <c r="R33" s="27">
        <f t="shared" si="1"/>
        <v>800.24699999999996</v>
      </c>
      <c r="S33" s="27">
        <f t="shared" si="2"/>
        <v>26.537000000000003</v>
      </c>
      <c r="T33" s="14">
        <v>114.815</v>
      </c>
      <c r="U33" s="14">
        <v>8.484</v>
      </c>
      <c r="V33" s="14">
        <v>155.37100000000001</v>
      </c>
      <c r="W33" s="14">
        <v>6.0919999999999996</v>
      </c>
      <c r="X33" s="14">
        <v>257.10700000000003</v>
      </c>
      <c r="Y33" s="14">
        <v>9.9049999999999994</v>
      </c>
      <c r="Z33" s="27">
        <f t="shared" si="3"/>
        <v>527.29300000000012</v>
      </c>
      <c r="AA33" s="27">
        <f t="shared" si="4"/>
        <v>24.481000000000002</v>
      </c>
      <c r="AB33" s="24">
        <v>282.935</v>
      </c>
      <c r="AC33" s="24">
        <v>10.089</v>
      </c>
      <c r="AD33" s="24">
        <v>334.15199999999999</v>
      </c>
      <c r="AE33" s="24">
        <v>9.9049999999999994</v>
      </c>
      <c r="AF33" s="24">
        <v>403.27100000000002</v>
      </c>
      <c r="AG33" s="24">
        <v>10.09</v>
      </c>
      <c r="AH33" s="27">
        <f t="shared" si="5"/>
        <v>1020.3579999999999</v>
      </c>
      <c r="AI33" s="27">
        <f t="shared" si="6"/>
        <v>30.084</v>
      </c>
      <c r="AJ33" s="102">
        <f t="shared" si="8"/>
        <v>3464.558</v>
      </c>
      <c r="AK33" s="102">
        <f t="shared" si="9"/>
        <v>110.83500000000001</v>
      </c>
      <c r="AL33" s="102">
        <f t="shared" si="10"/>
        <v>3575.393</v>
      </c>
    </row>
    <row r="34" spans="1:38" s="7" customFormat="1" x14ac:dyDescent="0.2">
      <c r="A34" s="10">
        <f t="shared" si="7"/>
        <v>27</v>
      </c>
      <c r="B34" s="11" t="s">
        <v>46</v>
      </c>
      <c r="C34" s="12" t="s">
        <v>20</v>
      </c>
      <c r="D34" s="14">
        <v>409.88200000000001</v>
      </c>
      <c r="E34" s="14"/>
      <c r="F34" s="14">
        <v>331.63</v>
      </c>
      <c r="G34" s="14">
        <v>0.82699999999999996</v>
      </c>
      <c r="H34" s="14">
        <v>308.13299999999998</v>
      </c>
      <c r="I34" s="14"/>
      <c r="J34" s="13">
        <f t="shared" si="0"/>
        <v>1049.645</v>
      </c>
      <c r="K34" s="13">
        <f t="shared" si="0"/>
        <v>0.82699999999999996</v>
      </c>
      <c r="L34" s="19">
        <v>242.11600000000001</v>
      </c>
      <c r="M34" s="19"/>
      <c r="N34" s="19">
        <v>148.37200000000001</v>
      </c>
      <c r="O34" s="19"/>
      <c r="P34" s="19">
        <v>112.86199999999999</v>
      </c>
      <c r="Q34" s="19"/>
      <c r="R34" s="27">
        <f t="shared" si="1"/>
        <v>503.35</v>
      </c>
      <c r="S34" s="27">
        <f t="shared" si="2"/>
        <v>0</v>
      </c>
      <c r="T34" s="14">
        <v>58.526000000000003</v>
      </c>
      <c r="U34" s="14">
        <v>0.497</v>
      </c>
      <c r="V34" s="14">
        <v>80.820999999999998</v>
      </c>
      <c r="W34" s="14"/>
      <c r="X34" s="14">
        <v>198.65100000000001</v>
      </c>
      <c r="Y34" s="14"/>
      <c r="Z34" s="27">
        <f t="shared" si="3"/>
        <v>337.99800000000005</v>
      </c>
      <c r="AA34" s="27">
        <f t="shared" si="4"/>
        <v>0.497</v>
      </c>
      <c r="AB34" s="24">
        <v>216.72300000000001</v>
      </c>
      <c r="AC34" s="24"/>
      <c r="AD34" s="24">
        <v>267.35199999999998</v>
      </c>
      <c r="AE34" s="24">
        <v>0.22800000000000001</v>
      </c>
      <c r="AF34" s="24">
        <v>340.37700000000001</v>
      </c>
      <c r="AG34" s="24"/>
      <c r="AH34" s="27">
        <f t="shared" si="5"/>
        <v>824.452</v>
      </c>
      <c r="AI34" s="27">
        <f t="shared" si="6"/>
        <v>0.22800000000000001</v>
      </c>
      <c r="AJ34" s="102">
        <f t="shared" si="8"/>
        <v>2715.4449999999997</v>
      </c>
      <c r="AK34" s="102">
        <f t="shared" si="9"/>
        <v>1.5519999999999998</v>
      </c>
      <c r="AL34" s="102">
        <f t="shared" si="10"/>
        <v>2716.9969999999998</v>
      </c>
    </row>
    <row r="35" spans="1:38" s="7" customFormat="1" x14ac:dyDescent="0.2">
      <c r="A35" s="10">
        <f t="shared" si="7"/>
        <v>28</v>
      </c>
      <c r="B35" s="11" t="s">
        <v>47</v>
      </c>
      <c r="C35" s="12" t="s">
        <v>20</v>
      </c>
      <c r="D35" s="14">
        <v>246.64</v>
      </c>
      <c r="E35" s="14"/>
      <c r="F35" s="14">
        <v>215.83099999999999</v>
      </c>
      <c r="G35" s="14">
        <v>4.9000000000000002E-2</v>
      </c>
      <c r="H35" s="14">
        <v>186.46899999999999</v>
      </c>
      <c r="I35" s="14"/>
      <c r="J35" s="13">
        <f t="shared" si="0"/>
        <v>648.94000000000005</v>
      </c>
      <c r="K35" s="13">
        <f t="shared" si="0"/>
        <v>4.9000000000000002E-2</v>
      </c>
      <c r="L35" s="19">
        <v>134.26300000000001</v>
      </c>
      <c r="M35" s="19"/>
      <c r="N35" s="19">
        <v>66.972999999999999</v>
      </c>
      <c r="O35" s="19"/>
      <c r="P35" s="19">
        <v>47.036999999999999</v>
      </c>
      <c r="Q35" s="19"/>
      <c r="R35" s="27">
        <f t="shared" si="1"/>
        <v>248.273</v>
      </c>
      <c r="S35" s="27">
        <f t="shared" si="2"/>
        <v>0</v>
      </c>
      <c r="T35" s="14">
        <v>33.347999999999999</v>
      </c>
      <c r="U35" s="14"/>
      <c r="V35" s="14">
        <v>41.685000000000002</v>
      </c>
      <c r="W35" s="14"/>
      <c r="X35" s="14">
        <v>116.809</v>
      </c>
      <c r="Y35" s="14"/>
      <c r="Z35" s="27">
        <f t="shared" si="3"/>
        <v>191.84199999999998</v>
      </c>
      <c r="AA35" s="27">
        <f t="shared" si="4"/>
        <v>0</v>
      </c>
      <c r="AB35" s="24">
        <v>166.17</v>
      </c>
      <c r="AC35" s="24"/>
      <c r="AD35" s="24">
        <v>188.89500000000001</v>
      </c>
      <c r="AE35" s="24"/>
      <c r="AF35" s="24">
        <v>248.72</v>
      </c>
      <c r="AG35" s="24"/>
      <c r="AH35" s="27">
        <f t="shared" si="5"/>
        <v>603.78499999999997</v>
      </c>
      <c r="AI35" s="27">
        <f t="shared" si="6"/>
        <v>0</v>
      </c>
      <c r="AJ35" s="102">
        <f t="shared" si="8"/>
        <v>1692.8400000000001</v>
      </c>
      <c r="AK35" s="102">
        <f t="shared" si="9"/>
        <v>4.9000000000000002E-2</v>
      </c>
      <c r="AL35" s="102">
        <f t="shared" si="10"/>
        <v>1692.8890000000001</v>
      </c>
    </row>
    <row r="36" spans="1:38" s="7" customFormat="1" x14ac:dyDescent="0.2">
      <c r="A36" s="10">
        <f t="shared" si="7"/>
        <v>29</v>
      </c>
      <c r="B36" s="11" t="s">
        <v>48</v>
      </c>
      <c r="C36" s="12" t="s">
        <v>20</v>
      </c>
      <c r="D36" s="14">
        <v>245.946</v>
      </c>
      <c r="E36" s="14">
        <v>7.4329999999999998</v>
      </c>
      <c r="F36" s="14">
        <v>237.577</v>
      </c>
      <c r="G36" s="14">
        <v>6.3369999999999997</v>
      </c>
      <c r="H36" s="14">
        <v>229.2</v>
      </c>
      <c r="I36" s="14">
        <v>5.827</v>
      </c>
      <c r="J36" s="13">
        <f t="shared" si="0"/>
        <v>712.72299999999996</v>
      </c>
      <c r="K36" s="13">
        <f t="shared" si="0"/>
        <v>19.597000000000001</v>
      </c>
      <c r="L36" s="19">
        <v>228.08799999999999</v>
      </c>
      <c r="M36" s="19">
        <v>3.8220000000000001</v>
      </c>
      <c r="N36" s="19">
        <v>149.66300000000001</v>
      </c>
      <c r="O36" s="19">
        <v>1.7869999999999999</v>
      </c>
      <c r="P36" s="19">
        <v>138.91</v>
      </c>
      <c r="Q36" s="19">
        <v>1.347</v>
      </c>
      <c r="R36" s="27">
        <f t="shared" si="1"/>
        <v>516.66099999999994</v>
      </c>
      <c r="S36" s="27">
        <f t="shared" si="2"/>
        <v>6.9559999999999995</v>
      </c>
      <c r="T36" s="14">
        <v>79.516000000000005</v>
      </c>
      <c r="U36" s="14">
        <v>1.5840000000000001</v>
      </c>
      <c r="V36" s="14">
        <v>100.953</v>
      </c>
      <c r="W36" s="14">
        <v>2.5350000000000001</v>
      </c>
      <c r="X36" s="14">
        <v>212.91</v>
      </c>
      <c r="Y36" s="14">
        <v>3.2679999999999998</v>
      </c>
      <c r="Z36" s="27">
        <f t="shared" si="3"/>
        <v>393.37900000000002</v>
      </c>
      <c r="AA36" s="27">
        <f t="shared" si="4"/>
        <v>7.3869999999999996</v>
      </c>
      <c r="AB36" s="24">
        <v>183.69200000000001</v>
      </c>
      <c r="AC36" s="24">
        <v>4.1769999999999996</v>
      </c>
      <c r="AD36" s="24">
        <v>224.82</v>
      </c>
      <c r="AE36" s="24">
        <v>4.6420000000000003</v>
      </c>
      <c r="AF36" s="24">
        <v>267.58</v>
      </c>
      <c r="AG36" s="24">
        <v>6.1150000000000002</v>
      </c>
      <c r="AH36" s="27">
        <f t="shared" si="5"/>
        <v>676.09199999999998</v>
      </c>
      <c r="AI36" s="27">
        <f t="shared" si="6"/>
        <v>14.933999999999999</v>
      </c>
      <c r="AJ36" s="102">
        <f t="shared" si="8"/>
        <v>2298.855</v>
      </c>
      <c r="AK36" s="102">
        <f t="shared" si="9"/>
        <v>48.873999999999995</v>
      </c>
      <c r="AL36" s="102">
        <f t="shared" si="10"/>
        <v>2347.7289999999998</v>
      </c>
    </row>
    <row r="37" spans="1:38" s="7" customFormat="1" x14ac:dyDescent="0.2">
      <c r="A37" s="10">
        <f t="shared" si="7"/>
        <v>30</v>
      </c>
      <c r="B37" s="11" t="s">
        <v>49</v>
      </c>
      <c r="C37" s="12" t="s">
        <v>20</v>
      </c>
      <c r="D37" s="14">
        <v>97.941999999999993</v>
      </c>
      <c r="E37" s="14">
        <v>1.7649999999999999</v>
      </c>
      <c r="F37" s="14">
        <v>113.873</v>
      </c>
      <c r="G37" s="14">
        <v>2.9289999999999998</v>
      </c>
      <c r="H37" s="14">
        <v>94.623999999999995</v>
      </c>
      <c r="I37" s="14">
        <v>1.6739999999999999</v>
      </c>
      <c r="J37" s="13">
        <f t="shared" si="0"/>
        <v>306.43899999999996</v>
      </c>
      <c r="K37" s="13">
        <f t="shared" si="0"/>
        <v>6.3680000000000003</v>
      </c>
      <c r="L37" s="19">
        <v>90.95</v>
      </c>
      <c r="M37" s="19">
        <v>7.9710000000000001</v>
      </c>
      <c r="N37" s="19">
        <v>69.622</v>
      </c>
      <c r="O37" s="19">
        <v>0.45200000000000001</v>
      </c>
      <c r="P37" s="19">
        <v>60.72</v>
      </c>
      <c r="Q37" s="19">
        <v>0.36</v>
      </c>
      <c r="R37" s="27">
        <f t="shared" si="1"/>
        <v>221.292</v>
      </c>
      <c r="S37" s="27">
        <f t="shared" si="2"/>
        <v>8.7829999999999995</v>
      </c>
      <c r="T37" s="14">
        <v>46.863</v>
      </c>
      <c r="U37" s="14">
        <v>0.372</v>
      </c>
      <c r="V37" s="14">
        <v>44.640999999999998</v>
      </c>
      <c r="W37" s="14">
        <v>0.45200000000000001</v>
      </c>
      <c r="X37" s="14">
        <v>99.376000000000005</v>
      </c>
      <c r="Y37" s="14">
        <v>4.6859999999999999</v>
      </c>
      <c r="Z37" s="27">
        <f t="shared" si="3"/>
        <v>190.88</v>
      </c>
      <c r="AA37" s="27">
        <f t="shared" si="4"/>
        <v>5.51</v>
      </c>
      <c r="AB37" s="24">
        <v>80.043000000000006</v>
      </c>
      <c r="AC37" s="24">
        <v>9.048</v>
      </c>
      <c r="AD37" s="24">
        <v>91.049000000000007</v>
      </c>
      <c r="AE37" s="24">
        <v>17.376000000000001</v>
      </c>
      <c r="AF37" s="24">
        <v>114.67700000000001</v>
      </c>
      <c r="AG37" s="24">
        <v>1.6739999999999999</v>
      </c>
      <c r="AH37" s="27">
        <f>AB37+AD37+AF37</f>
        <v>285.76900000000001</v>
      </c>
      <c r="AI37" s="27">
        <f t="shared" si="6"/>
        <v>28.097999999999999</v>
      </c>
      <c r="AJ37" s="102">
        <f t="shared" si="8"/>
        <v>1004.38</v>
      </c>
      <c r="AK37" s="102">
        <f t="shared" si="9"/>
        <v>48.759</v>
      </c>
      <c r="AL37" s="102">
        <f t="shared" si="10"/>
        <v>1053.1389999999999</v>
      </c>
    </row>
    <row r="38" spans="1:38" s="7" customFormat="1" x14ac:dyDescent="0.2">
      <c r="A38" s="62" t="s">
        <v>50</v>
      </c>
      <c r="B38" s="62"/>
      <c r="C38" s="12" t="s">
        <v>20</v>
      </c>
      <c r="D38" s="17">
        <f>SUM(D8:D37)</f>
        <v>16917.282000000003</v>
      </c>
      <c r="E38" s="18">
        <f t="shared" ref="E38:I38" si="11">SUM(E8:E37)</f>
        <v>260.28700000000003</v>
      </c>
      <c r="F38" s="17">
        <f t="shared" si="11"/>
        <v>13241.570000000002</v>
      </c>
      <c r="G38" s="18">
        <f t="shared" si="11"/>
        <v>219.74200000000005</v>
      </c>
      <c r="H38" s="17">
        <f t="shared" si="11"/>
        <v>12456.462999999998</v>
      </c>
      <c r="I38" s="18">
        <f t="shared" si="11"/>
        <v>199.72499999999999</v>
      </c>
      <c r="J38" s="17">
        <f>SUM(J8:J37)</f>
        <v>42615.314999999995</v>
      </c>
      <c r="K38" s="18">
        <f>SUMIF(K8:K37,"&gt;0")</f>
        <v>679.75400000000002</v>
      </c>
      <c r="L38" s="17">
        <f t="shared" ref="L38:Q38" si="12">SUM(L8:L37)</f>
        <v>9292.3049999999985</v>
      </c>
      <c r="M38" s="18">
        <f t="shared" si="12"/>
        <v>279.92700000000008</v>
      </c>
      <c r="N38" s="17">
        <f t="shared" si="12"/>
        <v>7667.0690000000004</v>
      </c>
      <c r="O38" s="18">
        <f t="shared" si="12"/>
        <v>150.32999999999998</v>
      </c>
      <c r="P38" s="17">
        <f t="shared" si="12"/>
        <v>6269.1260000000011</v>
      </c>
      <c r="Q38" s="18">
        <f t="shared" si="12"/>
        <v>141.44400000000002</v>
      </c>
      <c r="R38" s="17">
        <f>SUM(R8:R37)</f>
        <v>23228.499999999993</v>
      </c>
      <c r="S38" s="18">
        <f>SUMIF(S8:S37,"&gt;0")</f>
        <v>571.70100000000014</v>
      </c>
      <c r="T38" s="17">
        <f t="shared" ref="T38:Y38" si="13">SUM(T8:T37)</f>
        <v>4803.1019999999999</v>
      </c>
      <c r="U38" s="18">
        <f t="shared" si="13"/>
        <v>295.47800000000012</v>
      </c>
      <c r="V38" s="17">
        <f t="shared" si="13"/>
        <v>5362.4040000000014</v>
      </c>
      <c r="W38" s="18">
        <f t="shared" si="13"/>
        <v>201.363</v>
      </c>
      <c r="X38" s="17">
        <f t="shared" si="13"/>
        <v>10396.291999999999</v>
      </c>
      <c r="Y38" s="18">
        <f t="shared" si="13"/>
        <v>372.00099999999992</v>
      </c>
      <c r="Z38" s="17">
        <f>SUM(Z8:Z37)</f>
        <v>20561.798000000003</v>
      </c>
      <c r="AA38" s="18">
        <f>SUMIF(AA8:AA37,"&gt;0")</f>
        <v>868.84199999999998</v>
      </c>
      <c r="AB38" s="17">
        <f t="shared" ref="AB38:AI38" si="14">SUM(AB8:AB37)</f>
        <v>10946.356999999998</v>
      </c>
      <c r="AC38" s="18">
        <f t="shared" si="14"/>
        <v>424.08799999999997</v>
      </c>
      <c r="AD38" s="17">
        <f t="shared" si="14"/>
        <v>12011.519000000002</v>
      </c>
      <c r="AE38" s="18">
        <f t="shared" si="14"/>
        <v>270.839</v>
      </c>
      <c r="AF38" s="17">
        <f t="shared" si="14"/>
        <v>13903.212</v>
      </c>
      <c r="AG38" s="18">
        <f t="shared" si="14"/>
        <v>453.005</v>
      </c>
      <c r="AH38" s="17">
        <f t="shared" si="14"/>
        <v>36861.087999999996</v>
      </c>
      <c r="AI38" s="18">
        <f t="shared" si="14"/>
        <v>1147.932</v>
      </c>
      <c r="AJ38" s="17">
        <f>SUM(AJ8:AJ37)</f>
        <v>123266.70100000002</v>
      </c>
      <c r="AK38" s="17">
        <f t="shared" ref="AK38" si="15">SUM(AK8:AK37)</f>
        <v>3268.2289999999989</v>
      </c>
      <c r="AL38" s="33">
        <f>SUM(AL8:AL37)</f>
        <v>126534.93</v>
      </c>
    </row>
    <row r="39" spans="1:38" x14ac:dyDescent="0.2">
      <c r="AJ39" s="15">
        <f>AJ38-J38-R38-Z38-AH38</f>
        <v>0</v>
      </c>
      <c r="AK39" s="15">
        <f>AK38-K38-S38-AA38-AI38</f>
        <v>0</v>
      </c>
    </row>
    <row r="40" spans="1:38" x14ac:dyDescent="0.2">
      <c r="B40" s="22"/>
      <c r="C40" s="21"/>
      <c r="D40" s="20"/>
      <c r="E40" s="20"/>
      <c r="F40" s="20"/>
      <c r="G40" s="20"/>
      <c r="H40" s="20"/>
      <c r="I40" s="20"/>
      <c r="J40" s="20"/>
      <c r="K40" s="20"/>
    </row>
    <row r="41" spans="1:38" x14ac:dyDescent="0.2">
      <c r="B41" s="22"/>
      <c r="C41" s="21"/>
      <c r="D41" s="20"/>
      <c r="E41" s="20"/>
      <c r="F41" s="20"/>
      <c r="G41" s="20"/>
      <c r="H41" s="20"/>
      <c r="I41" s="20"/>
      <c r="J41" s="20"/>
      <c r="K41" s="20"/>
    </row>
    <row r="42" spans="1:38" x14ac:dyDescent="0.2">
      <c r="B42" s="22"/>
      <c r="C42" s="21"/>
      <c r="D42" s="20"/>
      <c r="E42" s="20"/>
      <c r="F42" s="20"/>
      <c r="G42" s="20"/>
      <c r="H42" s="20"/>
      <c r="I42" s="20"/>
      <c r="J42" s="20"/>
      <c r="K42" s="20"/>
    </row>
    <row r="43" spans="1:38" x14ac:dyDescent="0.2">
      <c r="B43" s="22"/>
      <c r="C43" s="21"/>
      <c r="D43" s="20"/>
      <c r="E43" s="20"/>
      <c r="F43" s="20"/>
      <c r="G43" s="20"/>
      <c r="H43" s="20"/>
      <c r="I43" s="20"/>
      <c r="J43" s="20"/>
      <c r="K43" s="20"/>
    </row>
    <row r="44" spans="1:38" x14ac:dyDescent="0.2">
      <c r="B44" s="22"/>
      <c r="C44" s="21"/>
      <c r="D44" s="20"/>
      <c r="E44" s="20"/>
      <c r="F44" s="20"/>
      <c r="G44" s="20"/>
      <c r="H44" s="20"/>
      <c r="I44" s="20"/>
      <c r="J44" s="20"/>
      <c r="K44" s="20"/>
    </row>
    <row r="45" spans="1:38" x14ac:dyDescent="0.2">
      <c r="B45" s="22"/>
      <c r="C45" s="21"/>
      <c r="D45" s="20"/>
      <c r="E45" s="20"/>
      <c r="F45" s="20"/>
      <c r="G45" s="20"/>
      <c r="H45" s="20"/>
      <c r="I45" s="20"/>
      <c r="J45" s="20"/>
      <c r="K45" s="20"/>
    </row>
    <row r="46" spans="1:38" x14ac:dyDescent="0.2">
      <c r="B46" s="22"/>
      <c r="C46" s="21"/>
      <c r="D46" s="20"/>
      <c r="E46" s="20"/>
      <c r="F46" s="20"/>
      <c r="G46" s="20"/>
      <c r="H46" s="20"/>
      <c r="I46" s="20"/>
      <c r="J46" s="20"/>
      <c r="K46" s="20"/>
    </row>
    <row r="47" spans="1:38" x14ac:dyDescent="0.2">
      <c r="B47" s="22"/>
      <c r="C47" s="21"/>
      <c r="D47" s="20"/>
      <c r="E47" s="20"/>
      <c r="F47" s="20"/>
      <c r="G47" s="20"/>
      <c r="H47" s="20"/>
      <c r="I47" s="20"/>
      <c r="J47" s="20"/>
      <c r="K47" s="20"/>
    </row>
    <row r="48" spans="1:38" x14ac:dyDescent="0.2">
      <c r="B48" s="22"/>
      <c r="C48" s="21"/>
      <c r="D48" s="20"/>
      <c r="E48" s="20"/>
      <c r="F48" s="20"/>
      <c r="G48" s="20"/>
      <c r="H48" s="20"/>
      <c r="I48" s="20"/>
      <c r="J48" s="20"/>
      <c r="K48" s="20"/>
    </row>
    <row r="49" spans="2:11" x14ac:dyDescent="0.2">
      <c r="B49" s="22"/>
      <c r="C49" s="21"/>
      <c r="D49" s="20"/>
      <c r="E49" s="20"/>
      <c r="F49" s="20"/>
      <c r="G49" s="20"/>
      <c r="H49" s="20"/>
      <c r="I49" s="20"/>
      <c r="J49" s="20"/>
      <c r="K49" s="20"/>
    </row>
    <row r="50" spans="2:11" x14ac:dyDescent="0.2">
      <c r="B50" s="22"/>
      <c r="C50" s="21"/>
      <c r="D50" s="20"/>
      <c r="E50" s="20"/>
      <c r="F50" s="20"/>
      <c r="G50" s="20"/>
      <c r="H50" s="20"/>
      <c r="I50" s="20"/>
      <c r="J50" s="20"/>
      <c r="K50" s="20"/>
    </row>
    <row r="51" spans="2:11" x14ac:dyDescent="0.2">
      <c r="B51" s="22"/>
      <c r="C51" s="21"/>
      <c r="D51" s="20"/>
      <c r="E51" s="20"/>
      <c r="F51" s="20"/>
      <c r="G51" s="20"/>
      <c r="H51" s="20"/>
      <c r="I51" s="20"/>
      <c r="J51" s="20"/>
      <c r="K51" s="20"/>
    </row>
    <row r="52" spans="2:11" x14ac:dyDescent="0.2">
      <c r="B52" s="22"/>
      <c r="C52" s="21"/>
      <c r="D52" s="20"/>
      <c r="E52" s="20"/>
      <c r="F52" s="20"/>
      <c r="G52" s="20"/>
      <c r="H52" s="20"/>
      <c r="I52" s="20"/>
      <c r="J52" s="20"/>
      <c r="K52" s="20"/>
    </row>
    <row r="53" spans="2:11" x14ac:dyDescent="0.2">
      <c r="B53" s="22"/>
      <c r="C53" s="21"/>
      <c r="D53" s="20"/>
      <c r="E53" s="20"/>
      <c r="F53" s="20"/>
      <c r="G53" s="20"/>
      <c r="H53" s="20"/>
      <c r="I53" s="20"/>
      <c r="J53" s="20"/>
      <c r="K53" s="20"/>
    </row>
    <row r="54" spans="2:11" x14ac:dyDescent="0.2">
      <c r="B54" s="22"/>
      <c r="C54" s="21"/>
      <c r="D54" s="20"/>
      <c r="E54" s="20"/>
      <c r="F54" s="20"/>
      <c r="G54" s="20"/>
      <c r="H54" s="20"/>
      <c r="I54" s="20"/>
      <c r="J54" s="20"/>
      <c r="K54" s="20"/>
    </row>
    <row r="55" spans="2:11" x14ac:dyDescent="0.2">
      <c r="B55" s="22"/>
      <c r="C55" s="21"/>
      <c r="D55" s="20"/>
      <c r="E55" s="20"/>
      <c r="F55" s="20"/>
      <c r="G55" s="20"/>
      <c r="H55" s="20"/>
      <c r="I55" s="20"/>
      <c r="J55" s="20"/>
      <c r="K55" s="20"/>
    </row>
    <row r="56" spans="2:11" x14ac:dyDescent="0.2">
      <c r="B56" s="22"/>
      <c r="C56" s="21"/>
      <c r="D56" s="20"/>
      <c r="E56" s="20"/>
      <c r="F56" s="20"/>
      <c r="G56" s="20"/>
      <c r="H56" s="20"/>
      <c r="I56" s="20"/>
      <c r="J56" s="20"/>
      <c r="K56" s="20"/>
    </row>
    <row r="57" spans="2:11" x14ac:dyDescent="0.2">
      <c r="B57" s="22"/>
      <c r="C57" s="21"/>
      <c r="D57" s="20"/>
      <c r="E57" s="20"/>
      <c r="F57" s="20"/>
      <c r="G57" s="20"/>
      <c r="H57" s="20"/>
      <c r="I57" s="20"/>
      <c r="J57" s="20"/>
      <c r="K57" s="20"/>
    </row>
    <row r="58" spans="2:11" x14ac:dyDescent="0.2">
      <c r="B58" s="22"/>
      <c r="C58" s="21"/>
      <c r="D58" s="20"/>
      <c r="E58" s="20"/>
      <c r="F58" s="20"/>
      <c r="G58" s="20"/>
      <c r="H58" s="20"/>
      <c r="I58" s="20"/>
      <c r="J58" s="20"/>
      <c r="K58" s="20"/>
    </row>
    <row r="59" spans="2:11" x14ac:dyDescent="0.2">
      <c r="B59" s="22"/>
      <c r="C59" s="21"/>
      <c r="D59" s="20"/>
      <c r="E59" s="20"/>
      <c r="F59" s="20"/>
      <c r="G59" s="20"/>
      <c r="H59" s="20"/>
      <c r="I59" s="20"/>
      <c r="J59" s="20"/>
      <c r="K59" s="20"/>
    </row>
    <row r="60" spans="2:11" x14ac:dyDescent="0.2">
      <c r="B60" s="22"/>
      <c r="C60" s="21"/>
      <c r="D60" s="20"/>
      <c r="E60" s="20"/>
      <c r="F60" s="20"/>
      <c r="G60" s="20"/>
      <c r="H60" s="20"/>
      <c r="I60" s="20"/>
      <c r="J60" s="20"/>
      <c r="K60" s="20"/>
    </row>
    <row r="61" spans="2:11" x14ac:dyDescent="0.2">
      <c r="B61" s="22"/>
      <c r="C61" s="21"/>
      <c r="D61" s="20"/>
      <c r="E61" s="20"/>
      <c r="F61" s="20"/>
      <c r="G61" s="20"/>
      <c r="H61" s="20"/>
      <c r="I61" s="20"/>
      <c r="J61" s="20"/>
      <c r="K61" s="20"/>
    </row>
    <row r="62" spans="2:11" x14ac:dyDescent="0.2">
      <c r="B62" s="22"/>
      <c r="C62" s="21"/>
      <c r="D62" s="20"/>
      <c r="E62" s="20"/>
      <c r="F62" s="20"/>
      <c r="G62" s="20"/>
      <c r="H62" s="20"/>
      <c r="I62" s="20"/>
      <c r="J62" s="20"/>
      <c r="K62" s="20"/>
    </row>
    <row r="63" spans="2:11" x14ac:dyDescent="0.2">
      <c r="B63" s="22"/>
      <c r="C63" s="21"/>
      <c r="D63" s="20"/>
      <c r="E63" s="20"/>
      <c r="F63" s="20"/>
      <c r="G63" s="20"/>
      <c r="H63" s="20"/>
      <c r="I63" s="20"/>
      <c r="J63" s="20"/>
      <c r="K63" s="20"/>
    </row>
    <row r="64" spans="2:11" x14ac:dyDescent="0.2">
      <c r="B64" s="22"/>
      <c r="C64" s="21"/>
      <c r="D64" s="20"/>
      <c r="E64" s="20"/>
      <c r="F64" s="20"/>
      <c r="G64" s="20"/>
      <c r="H64" s="20"/>
      <c r="I64" s="20"/>
      <c r="J64" s="20"/>
      <c r="K64" s="20"/>
    </row>
    <row r="65" spans="2:11" x14ac:dyDescent="0.2">
      <c r="B65" s="22"/>
      <c r="C65" s="21"/>
      <c r="D65" s="20"/>
      <c r="E65" s="20"/>
      <c r="F65" s="20"/>
      <c r="G65" s="20"/>
      <c r="H65" s="20"/>
      <c r="I65" s="20"/>
      <c r="J65" s="20"/>
      <c r="K65" s="20"/>
    </row>
    <row r="66" spans="2:11" x14ac:dyDescent="0.2">
      <c r="B66" s="22"/>
      <c r="C66" s="21"/>
      <c r="D66" s="20"/>
      <c r="E66" s="20"/>
      <c r="F66" s="20"/>
      <c r="G66" s="20"/>
      <c r="H66" s="20"/>
      <c r="I66" s="20"/>
      <c r="J66" s="20"/>
      <c r="K66" s="20"/>
    </row>
    <row r="67" spans="2:11" x14ac:dyDescent="0.2">
      <c r="B67" s="22"/>
      <c r="C67" s="21"/>
      <c r="D67" s="20"/>
      <c r="E67" s="20"/>
      <c r="F67" s="20"/>
      <c r="G67" s="20"/>
      <c r="H67" s="20"/>
      <c r="I67" s="20"/>
      <c r="J67" s="20"/>
      <c r="K67" s="20"/>
    </row>
    <row r="68" spans="2:11" x14ac:dyDescent="0.2">
      <c r="B68" s="22"/>
      <c r="C68" s="21"/>
      <c r="D68" s="20"/>
      <c r="E68" s="20"/>
      <c r="F68" s="20"/>
      <c r="G68" s="20"/>
      <c r="H68" s="20"/>
      <c r="I68" s="20"/>
      <c r="J68" s="20"/>
      <c r="K68" s="20"/>
    </row>
    <row r="69" spans="2:11" x14ac:dyDescent="0.2">
      <c r="B69" s="22"/>
      <c r="C69" s="21"/>
      <c r="D69" s="20"/>
      <c r="E69" s="20"/>
      <c r="F69" s="20"/>
      <c r="G69" s="20"/>
      <c r="H69" s="20"/>
      <c r="I69" s="20"/>
      <c r="J69" s="20"/>
      <c r="K69" s="20"/>
    </row>
  </sheetData>
  <mergeCells count="31">
    <mergeCell ref="AF6:AG6"/>
    <mergeCell ref="AH6:AI6"/>
    <mergeCell ref="V6:W6"/>
    <mergeCell ref="H5:K5"/>
    <mergeCell ref="D5:G5"/>
    <mergeCell ref="A38:B38"/>
    <mergeCell ref="H6:I6"/>
    <mergeCell ref="J6:K6"/>
    <mergeCell ref="R6:S6"/>
    <mergeCell ref="T6:U6"/>
    <mergeCell ref="D6:E6"/>
    <mergeCell ref="F6:G6"/>
    <mergeCell ref="L6:M6"/>
    <mergeCell ref="N6:O6"/>
    <mergeCell ref="P6:Q6"/>
    <mergeCell ref="F1:J1"/>
    <mergeCell ref="A3:AK3"/>
    <mergeCell ref="AL5:AL7"/>
    <mergeCell ref="B4:C4"/>
    <mergeCell ref="A5:A7"/>
    <mergeCell ref="B5:B7"/>
    <mergeCell ref="C5:C7"/>
    <mergeCell ref="A2:B2"/>
    <mergeCell ref="AJ5:AK6"/>
    <mergeCell ref="L5:S5"/>
    <mergeCell ref="T5:AA5"/>
    <mergeCell ref="X6:Y6"/>
    <mergeCell ref="Z6:AA6"/>
    <mergeCell ref="AB5:AI5"/>
    <mergeCell ref="AB6:AC6"/>
    <mergeCell ref="AD6:AE6"/>
  </mergeCells>
  <conditionalFormatting sqref="D8:K37">
    <cfRule type="cellIs" dxfId="16" priority="37" stopIfTrue="1" operator="lessThan">
      <formula>0</formula>
    </cfRule>
  </conditionalFormatting>
  <conditionalFormatting sqref="L8:Q37">
    <cfRule type="cellIs" dxfId="15" priority="4" operator="lessThan">
      <formula>0</formula>
    </cfRule>
  </conditionalFormatting>
  <conditionalFormatting sqref="T8:Y37">
    <cfRule type="cellIs" dxfId="14" priority="3" stopIfTrue="1" operator="lessThan">
      <formula>0</formula>
    </cfRule>
  </conditionalFormatting>
  <conditionalFormatting sqref="AB8:AG37">
    <cfRule type="cellIs" dxfId="13" priority="2" stopIfTrue="1" operator="lessThan">
      <formula>0</formula>
    </cfRule>
  </conditionalFormatting>
  <conditionalFormatting sqref="AB8:AG37">
    <cfRule type="cellIs" dxfId="12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1"/>
  <sheetViews>
    <sheetView zoomScale="85" zoomScaleNormal="85" workbookViewId="0">
      <pane xSplit="3" ySplit="3" topLeftCell="D4" activePane="bottomRight" state="frozen"/>
      <selection activeCell="M66" sqref="M66"/>
      <selection pane="topRight" activeCell="M66" sqref="M66"/>
      <selection pane="bottomLeft" activeCell="M66" sqref="M66"/>
      <selection pane="bottomRight" activeCell="K29" sqref="K29"/>
    </sheetView>
  </sheetViews>
  <sheetFormatPr defaultRowHeight="12.75" x14ac:dyDescent="0.2"/>
  <cols>
    <col min="1" max="1" width="5.42578125" style="3" customWidth="1"/>
    <col min="2" max="2" width="36.7109375" style="3" customWidth="1"/>
    <col min="3" max="3" width="9.140625" style="3"/>
    <col min="4" max="7" width="14.140625" style="3" customWidth="1"/>
    <col min="8" max="16384" width="9.140625" style="3"/>
  </cols>
  <sheetData>
    <row r="1" spans="1:7" ht="12.75" customHeight="1" x14ac:dyDescent="0.2">
      <c r="A1" s="1"/>
      <c r="B1" s="1"/>
      <c r="C1" s="1"/>
    </row>
    <row r="2" spans="1:7" x14ac:dyDescent="0.2">
      <c r="A2" s="50"/>
      <c r="B2" s="50"/>
      <c r="C2" s="1"/>
    </row>
    <row r="3" spans="1:7" ht="27" customHeight="1" x14ac:dyDescent="0.2">
      <c r="A3" s="97" t="s">
        <v>76</v>
      </c>
      <c r="B3" s="97"/>
      <c r="C3" s="97"/>
      <c r="D3" s="97"/>
      <c r="E3" s="97"/>
      <c r="F3" s="97"/>
      <c r="G3" s="97"/>
    </row>
    <row r="4" spans="1:7" x14ac:dyDescent="0.2">
      <c r="B4" s="50" t="s">
        <v>94</v>
      </c>
      <c r="C4" s="50"/>
    </row>
    <row r="5" spans="1:7" ht="12.75" customHeight="1" x14ac:dyDescent="0.2">
      <c r="A5" s="63" t="s">
        <v>5</v>
      </c>
      <c r="B5" s="63" t="s">
        <v>6</v>
      </c>
      <c r="C5" s="63" t="s">
        <v>7</v>
      </c>
      <c r="D5" s="109" t="s">
        <v>94</v>
      </c>
      <c r="E5" s="109"/>
      <c r="F5" s="109"/>
      <c r="G5" s="105" t="s">
        <v>103</v>
      </c>
    </row>
    <row r="6" spans="1:7" s="7" customFormat="1" x14ac:dyDescent="0.2">
      <c r="A6" s="64"/>
      <c r="B6" s="64"/>
      <c r="C6" s="64"/>
      <c r="D6" s="109"/>
      <c r="E6" s="109"/>
      <c r="F6" s="109"/>
      <c r="G6" s="106"/>
    </row>
    <row r="7" spans="1:7" s="9" customFormat="1" ht="144" customHeight="1" x14ac:dyDescent="0.2">
      <c r="A7" s="65"/>
      <c r="B7" s="65"/>
      <c r="C7" s="65"/>
      <c r="D7" s="8" t="s">
        <v>79</v>
      </c>
      <c r="E7" s="8" t="s">
        <v>80</v>
      </c>
      <c r="F7" s="8" t="s">
        <v>18</v>
      </c>
      <c r="G7" s="107"/>
    </row>
    <row r="8" spans="1:7" s="7" customFormat="1" x14ac:dyDescent="0.2">
      <c r="A8" s="10">
        <v>1</v>
      </c>
      <c r="B8" s="11" t="s">
        <v>19</v>
      </c>
      <c r="C8" s="12" t="s">
        <v>20</v>
      </c>
      <c r="D8" s="110">
        <v>958.56999999999994</v>
      </c>
      <c r="E8" s="110">
        <v>836.97700000000009</v>
      </c>
      <c r="F8" s="110">
        <v>0.13</v>
      </c>
      <c r="G8" s="102">
        <f>D8+E8+F8</f>
        <v>1795.6770000000001</v>
      </c>
    </row>
    <row r="9" spans="1:7" s="7" customFormat="1" x14ac:dyDescent="0.2">
      <c r="A9" s="10">
        <f t="shared" ref="A9:A37" si="0">A8+1</f>
        <v>2</v>
      </c>
      <c r="B9" s="11" t="s">
        <v>21</v>
      </c>
      <c r="C9" s="12" t="s">
        <v>20</v>
      </c>
      <c r="D9" s="110">
        <v>499.90999999999997</v>
      </c>
      <c r="E9" s="110">
        <v>4790.2790000000005</v>
      </c>
      <c r="F9" s="110">
        <v>19.329999999999998</v>
      </c>
      <c r="G9" s="102">
        <f t="shared" ref="G9:G37" si="1">D9+E9+F9</f>
        <v>5309.5190000000002</v>
      </c>
    </row>
    <row r="10" spans="1:7" s="7" customFormat="1" x14ac:dyDescent="0.2">
      <c r="A10" s="10">
        <f t="shared" si="0"/>
        <v>3</v>
      </c>
      <c r="B10" s="11" t="s">
        <v>22</v>
      </c>
      <c r="C10" s="12" t="s">
        <v>20</v>
      </c>
      <c r="D10" s="110">
        <v>596.94000000000005</v>
      </c>
      <c r="E10" s="110">
        <v>989.16</v>
      </c>
      <c r="F10" s="110">
        <v>-4.0000000000000036E-2</v>
      </c>
      <c r="G10" s="102">
        <f t="shared" si="1"/>
        <v>1586.06</v>
      </c>
    </row>
    <row r="11" spans="1:7" s="7" customFormat="1" x14ac:dyDescent="0.2">
      <c r="A11" s="10">
        <f t="shared" si="0"/>
        <v>4</v>
      </c>
      <c r="B11" s="11" t="s">
        <v>23</v>
      </c>
      <c r="C11" s="12" t="s">
        <v>20</v>
      </c>
      <c r="D11" s="110">
        <v>711.1099999999999</v>
      </c>
      <c r="E11" s="110">
        <v>4338.652</v>
      </c>
      <c r="F11" s="110">
        <v>15.879999999999999</v>
      </c>
      <c r="G11" s="102">
        <f t="shared" si="1"/>
        <v>5065.6419999999998</v>
      </c>
    </row>
    <row r="12" spans="1:7" s="7" customFormat="1" x14ac:dyDescent="0.2">
      <c r="A12" s="10">
        <f t="shared" si="0"/>
        <v>5</v>
      </c>
      <c r="B12" s="16" t="s">
        <v>24</v>
      </c>
      <c r="C12" s="12" t="s">
        <v>20</v>
      </c>
      <c r="D12" s="110">
        <v>966.96</v>
      </c>
      <c r="E12" s="110">
        <v>38429.574000000001</v>
      </c>
      <c r="F12" s="110">
        <v>1714.7579999999998</v>
      </c>
      <c r="G12" s="102">
        <f t="shared" si="1"/>
        <v>41111.292000000001</v>
      </c>
    </row>
    <row r="13" spans="1:7" s="7" customFormat="1" x14ac:dyDescent="0.2">
      <c r="A13" s="10">
        <f t="shared" si="0"/>
        <v>6</v>
      </c>
      <c r="B13" s="16" t="s">
        <v>25</v>
      </c>
      <c r="C13" s="12" t="s">
        <v>20</v>
      </c>
      <c r="D13" s="110">
        <v>431.24</v>
      </c>
      <c r="E13" s="110">
        <v>99644.535999999993</v>
      </c>
      <c r="F13" s="110">
        <v>1801.3720000000001</v>
      </c>
      <c r="G13" s="102">
        <f t="shared" si="1"/>
        <v>101877.148</v>
      </c>
    </row>
    <row r="14" spans="1:7" s="7" customFormat="1" x14ac:dyDescent="0.2">
      <c r="A14" s="10">
        <f t="shared" si="0"/>
        <v>7</v>
      </c>
      <c r="B14" s="16" t="s">
        <v>26</v>
      </c>
      <c r="C14" s="12" t="s">
        <v>20</v>
      </c>
      <c r="D14" s="110">
        <v>1172.42</v>
      </c>
      <c r="E14" s="110">
        <v>449025.53</v>
      </c>
      <c r="F14" s="110">
        <v>8190.4950000000008</v>
      </c>
      <c r="G14" s="102">
        <f t="shared" si="1"/>
        <v>458388.44500000001</v>
      </c>
    </row>
    <row r="15" spans="1:7" s="7" customFormat="1" x14ac:dyDescent="0.2">
      <c r="A15" s="10">
        <f t="shared" si="0"/>
        <v>8</v>
      </c>
      <c r="B15" s="16" t="s">
        <v>27</v>
      </c>
      <c r="C15" s="12" t="s">
        <v>20</v>
      </c>
      <c r="D15" s="110">
        <v>583.03</v>
      </c>
      <c r="E15" s="110">
        <v>17379.494999999999</v>
      </c>
      <c r="F15" s="110">
        <v>74.765999999999991</v>
      </c>
      <c r="G15" s="102">
        <f t="shared" si="1"/>
        <v>18037.290999999997</v>
      </c>
    </row>
    <row r="16" spans="1:7" s="7" customFormat="1" x14ac:dyDescent="0.2">
      <c r="A16" s="10">
        <f t="shared" si="0"/>
        <v>9</v>
      </c>
      <c r="B16" s="16" t="s">
        <v>28</v>
      </c>
      <c r="C16" s="12" t="s">
        <v>20</v>
      </c>
      <c r="D16" s="110">
        <v>4864.8099999999995</v>
      </c>
      <c r="E16" s="110">
        <v>38367.453999999991</v>
      </c>
      <c r="F16" s="110">
        <v>2858.5259999999998</v>
      </c>
      <c r="G16" s="102">
        <f t="shared" si="1"/>
        <v>46090.789999999986</v>
      </c>
    </row>
    <row r="17" spans="1:7" s="7" customFormat="1" x14ac:dyDescent="0.2">
      <c r="A17" s="10">
        <f t="shared" si="0"/>
        <v>10</v>
      </c>
      <c r="B17" s="16" t="s">
        <v>29</v>
      </c>
      <c r="C17" s="12" t="s">
        <v>20</v>
      </c>
      <c r="D17" s="110">
        <v>1082.56</v>
      </c>
      <c r="E17" s="110">
        <v>2110.8900000000003</v>
      </c>
      <c r="F17" s="110">
        <v>43.8</v>
      </c>
      <c r="G17" s="102">
        <f t="shared" si="1"/>
        <v>3237.2500000000005</v>
      </c>
    </row>
    <row r="18" spans="1:7" s="7" customFormat="1" x14ac:dyDescent="0.2">
      <c r="A18" s="10">
        <f t="shared" si="0"/>
        <v>11</v>
      </c>
      <c r="B18" s="11" t="s">
        <v>30</v>
      </c>
      <c r="C18" s="12" t="s">
        <v>20</v>
      </c>
      <c r="D18" s="110">
        <v>172.4</v>
      </c>
      <c r="E18" s="110">
        <v>359.94</v>
      </c>
      <c r="F18" s="110">
        <v>0.52</v>
      </c>
      <c r="G18" s="102">
        <f t="shared" si="1"/>
        <v>532.86</v>
      </c>
    </row>
    <row r="19" spans="1:7" s="7" customFormat="1" x14ac:dyDescent="0.2">
      <c r="A19" s="10">
        <f t="shared" si="0"/>
        <v>12</v>
      </c>
      <c r="B19" s="11" t="s">
        <v>31</v>
      </c>
      <c r="C19" s="12" t="s">
        <v>20</v>
      </c>
      <c r="D19" s="110">
        <v>0</v>
      </c>
      <c r="E19" s="110">
        <v>895.13200000000006</v>
      </c>
      <c r="F19" s="110">
        <v>0.92</v>
      </c>
      <c r="G19" s="102">
        <f t="shared" si="1"/>
        <v>896.05200000000002</v>
      </c>
    </row>
    <row r="20" spans="1:7" s="7" customFormat="1" x14ac:dyDescent="0.2">
      <c r="A20" s="10">
        <f t="shared" si="0"/>
        <v>13</v>
      </c>
      <c r="B20" s="11" t="s">
        <v>32</v>
      </c>
      <c r="C20" s="12" t="s">
        <v>20</v>
      </c>
      <c r="D20" s="110">
        <v>1104.3600000000001</v>
      </c>
      <c r="E20" s="110">
        <v>17178.232</v>
      </c>
      <c r="F20" s="110">
        <v>83.084000000000003</v>
      </c>
      <c r="G20" s="102">
        <f t="shared" si="1"/>
        <v>18365.675999999999</v>
      </c>
    </row>
    <row r="21" spans="1:7" s="7" customFormat="1" x14ac:dyDescent="0.2">
      <c r="A21" s="10">
        <f t="shared" si="0"/>
        <v>14</v>
      </c>
      <c r="B21" s="11" t="s">
        <v>33</v>
      </c>
      <c r="C21" s="12" t="s">
        <v>20</v>
      </c>
      <c r="D21" s="110">
        <v>329.89</v>
      </c>
      <c r="E21" s="110">
        <v>10221.737999999999</v>
      </c>
      <c r="F21" s="110">
        <v>17.46</v>
      </c>
      <c r="G21" s="102">
        <f t="shared" si="1"/>
        <v>10569.087999999998</v>
      </c>
    </row>
    <row r="22" spans="1:7" s="7" customFormat="1" x14ac:dyDescent="0.2">
      <c r="A22" s="10">
        <f t="shared" si="0"/>
        <v>15</v>
      </c>
      <c r="B22" s="11" t="s">
        <v>34</v>
      </c>
      <c r="C22" s="12" t="s">
        <v>20</v>
      </c>
      <c r="D22" s="110">
        <v>694.11999999999989</v>
      </c>
      <c r="E22" s="110">
        <v>7320.6149999999998</v>
      </c>
      <c r="F22" s="110">
        <v>51.55</v>
      </c>
      <c r="G22" s="102">
        <f t="shared" si="1"/>
        <v>8066.2849999999999</v>
      </c>
    </row>
    <row r="23" spans="1:7" s="7" customFormat="1" x14ac:dyDescent="0.2">
      <c r="A23" s="10">
        <f t="shared" si="0"/>
        <v>16</v>
      </c>
      <c r="B23" s="11" t="s">
        <v>35</v>
      </c>
      <c r="C23" s="12" t="s">
        <v>20</v>
      </c>
      <c r="D23" s="110">
        <v>710.09</v>
      </c>
      <c r="E23" s="110">
        <v>1740.19</v>
      </c>
      <c r="F23" s="110">
        <v>0.16999999999999998</v>
      </c>
      <c r="G23" s="102">
        <f t="shared" si="1"/>
        <v>2450.4500000000003</v>
      </c>
    </row>
    <row r="24" spans="1:7" s="7" customFormat="1" x14ac:dyDescent="0.2">
      <c r="A24" s="10">
        <f t="shared" si="0"/>
        <v>17</v>
      </c>
      <c r="B24" s="11" t="s">
        <v>36</v>
      </c>
      <c r="C24" s="12" t="s">
        <v>20</v>
      </c>
      <c r="D24" s="110">
        <v>112.26</v>
      </c>
      <c r="E24" s="110">
        <v>1304.693</v>
      </c>
      <c r="F24" s="110">
        <v>4.7639999999999993</v>
      </c>
      <c r="G24" s="102">
        <f t="shared" si="1"/>
        <v>1421.7169999999999</v>
      </c>
    </row>
    <row r="25" spans="1:7" s="7" customFormat="1" x14ac:dyDescent="0.2">
      <c r="A25" s="10">
        <f t="shared" si="0"/>
        <v>18</v>
      </c>
      <c r="B25" s="11" t="s">
        <v>37</v>
      </c>
      <c r="C25" s="12" t="s">
        <v>20</v>
      </c>
      <c r="D25" s="110">
        <v>658.05</v>
      </c>
      <c r="E25" s="110">
        <v>3114.3270000000002</v>
      </c>
      <c r="F25" s="110">
        <v>2.5599999999999996</v>
      </c>
      <c r="G25" s="102">
        <f t="shared" si="1"/>
        <v>3774.9370000000004</v>
      </c>
    </row>
    <row r="26" spans="1:7" s="7" customFormat="1" x14ac:dyDescent="0.2">
      <c r="A26" s="10">
        <f t="shared" si="0"/>
        <v>19</v>
      </c>
      <c r="B26" s="11" t="s">
        <v>38</v>
      </c>
      <c r="C26" s="12" t="s">
        <v>20</v>
      </c>
      <c r="D26" s="110">
        <v>259.86</v>
      </c>
      <c r="E26" s="110">
        <v>598.30999999999995</v>
      </c>
      <c r="F26" s="110">
        <v>-5.2700000000000005</v>
      </c>
      <c r="G26" s="102">
        <f t="shared" si="1"/>
        <v>852.9</v>
      </c>
    </row>
    <row r="27" spans="1:7" s="7" customFormat="1" x14ac:dyDescent="0.2">
      <c r="A27" s="10">
        <f t="shared" si="0"/>
        <v>20</v>
      </c>
      <c r="B27" s="11" t="s">
        <v>39</v>
      </c>
      <c r="C27" s="12" t="s">
        <v>20</v>
      </c>
      <c r="D27" s="110">
        <v>6.24</v>
      </c>
      <c r="E27" s="110">
        <v>858.19</v>
      </c>
      <c r="F27" s="110">
        <v>2.0500000000000003</v>
      </c>
      <c r="G27" s="102">
        <f t="shared" si="1"/>
        <v>866.48</v>
      </c>
    </row>
    <row r="28" spans="1:7" s="7" customFormat="1" x14ac:dyDescent="0.2">
      <c r="A28" s="10">
        <f t="shared" si="0"/>
        <v>21</v>
      </c>
      <c r="B28" s="11" t="s">
        <v>40</v>
      </c>
      <c r="C28" s="12" t="s">
        <v>20</v>
      </c>
      <c r="D28" s="110">
        <v>478.88000000000005</v>
      </c>
      <c r="E28" s="110">
        <v>4645.7300000000005</v>
      </c>
      <c r="F28" s="110">
        <v>15.23</v>
      </c>
      <c r="G28" s="102">
        <f t="shared" si="1"/>
        <v>5139.84</v>
      </c>
    </row>
    <row r="29" spans="1:7" s="7" customFormat="1" x14ac:dyDescent="0.2">
      <c r="A29" s="10">
        <f t="shared" si="0"/>
        <v>22</v>
      </c>
      <c r="B29" s="11" t="s">
        <v>41</v>
      </c>
      <c r="C29" s="12" t="s">
        <v>20</v>
      </c>
      <c r="D29" s="110">
        <v>767.76</v>
      </c>
      <c r="E29" s="110">
        <v>1335.76</v>
      </c>
      <c r="F29" s="110">
        <v>-1.31</v>
      </c>
      <c r="G29" s="102">
        <f t="shared" si="1"/>
        <v>2102.21</v>
      </c>
    </row>
    <row r="30" spans="1:7" s="7" customFormat="1" x14ac:dyDescent="0.2">
      <c r="A30" s="10">
        <f t="shared" si="0"/>
        <v>23</v>
      </c>
      <c r="B30" s="11" t="s">
        <v>42</v>
      </c>
      <c r="C30" s="12" t="s">
        <v>20</v>
      </c>
      <c r="D30" s="110">
        <v>723.57999999999993</v>
      </c>
      <c r="E30" s="110">
        <v>7654.5249999999996</v>
      </c>
      <c r="F30" s="110">
        <v>96.316000000000003</v>
      </c>
      <c r="G30" s="102">
        <f t="shared" si="1"/>
        <v>8474.4210000000003</v>
      </c>
    </row>
    <row r="31" spans="1:7" s="7" customFormat="1" x14ac:dyDescent="0.2">
      <c r="A31" s="10">
        <f t="shared" si="0"/>
        <v>24</v>
      </c>
      <c r="B31" s="11" t="s">
        <v>43</v>
      </c>
      <c r="C31" s="12" t="s">
        <v>20</v>
      </c>
      <c r="D31" s="110">
        <v>136.28</v>
      </c>
      <c r="E31" s="110">
        <v>805.78300000000002</v>
      </c>
      <c r="F31" s="110">
        <v>-2.44</v>
      </c>
      <c r="G31" s="102">
        <f t="shared" si="1"/>
        <v>939.62299999999993</v>
      </c>
    </row>
    <row r="32" spans="1:7" s="7" customFormat="1" x14ac:dyDescent="0.2">
      <c r="A32" s="10">
        <f t="shared" si="0"/>
        <v>25</v>
      </c>
      <c r="B32" s="11" t="s">
        <v>44</v>
      </c>
      <c r="C32" s="12" t="s">
        <v>20</v>
      </c>
      <c r="D32" s="110">
        <v>679.45</v>
      </c>
      <c r="E32" s="110">
        <v>726.90000000000009</v>
      </c>
      <c r="F32" s="110">
        <v>33.400000000000006</v>
      </c>
      <c r="G32" s="102">
        <f t="shared" si="1"/>
        <v>1439.7500000000002</v>
      </c>
    </row>
    <row r="33" spans="1:7" s="7" customFormat="1" x14ac:dyDescent="0.2">
      <c r="A33" s="10">
        <f t="shared" si="0"/>
        <v>26</v>
      </c>
      <c r="B33" s="11" t="s">
        <v>45</v>
      </c>
      <c r="C33" s="12" t="s">
        <v>20</v>
      </c>
      <c r="D33" s="110">
        <v>373.77</v>
      </c>
      <c r="E33" s="110">
        <v>9065.9939999999988</v>
      </c>
      <c r="F33" s="110">
        <v>8.1270000000000007</v>
      </c>
      <c r="G33" s="102">
        <f t="shared" si="1"/>
        <v>9447.8909999999996</v>
      </c>
    </row>
    <row r="34" spans="1:7" s="7" customFormat="1" x14ac:dyDescent="0.2">
      <c r="A34" s="10">
        <f t="shared" si="0"/>
        <v>27</v>
      </c>
      <c r="B34" s="11" t="s">
        <v>46</v>
      </c>
      <c r="C34" s="12" t="s">
        <v>20</v>
      </c>
      <c r="D34" s="110">
        <v>374.13</v>
      </c>
      <c r="E34" s="110">
        <v>647.62</v>
      </c>
      <c r="F34" s="110">
        <v>-5.2700000000000005</v>
      </c>
      <c r="G34" s="102">
        <f t="shared" si="1"/>
        <v>1016.48</v>
      </c>
    </row>
    <row r="35" spans="1:7" s="7" customFormat="1" x14ac:dyDescent="0.2">
      <c r="A35" s="10">
        <f t="shared" si="0"/>
        <v>28</v>
      </c>
      <c r="B35" s="11" t="s">
        <v>47</v>
      </c>
      <c r="C35" s="12" t="s">
        <v>20</v>
      </c>
      <c r="D35" s="110">
        <v>279.91999999999996</v>
      </c>
      <c r="E35" s="110">
        <v>605.09</v>
      </c>
      <c r="F35" s="110">
        <v>59.870000000000005</v>
      </c>
      <c r="G35" s="102">
        <f t="shared" si="1"/>
        <v>944.88</v>
      </c>
    </row>
    <row r="36" spans="1:7" s="7" customFormat="1" x14ac:dyDescent="0.2">
      <c r="A36" s="10">
        <f t="shared" si="0"/>
        <v>29</v>
      </c>
      <c r="B36" s="11" t="s">
        <v>48</v>
      </c>
      <c r="C36" s="12" t="s">
        <v>20</v>
      </c>
      <c r="D36" s="110">
        <v>498.58000000000004</v>
      </c>
      <c r="E36" s="110">
        <v>1830.7220000000002</v>
      </c>
      <c r="F36" s="110">
        <v>1.4</v>
      </c>
      <c r="G36" s="102">
        <f t="shared" si="1"/>
        <v>2330.7020000000002</v>
      </c>
    </row>
    <row r="37" spans="1:7" s="7" customFormat="1" x14ac:dyDescent="0.2">
      <c r="A37" s="10">
        <f t="shared" si="0"/>
        <v>30</v>
      </c>
      <c r="B37" s="11" t="s">
        <v>49</v>
      </c>
      <c r="C37" s="12" t="s">
        <v>20</v>
      </c>
      <c r="D37" s="110">
        <v>918.94</v>
      </c>
      <c r="E37" s="110">
        <v>1293.5299999999997</v>
      </c>
      <c r="F37" s="110">
        <v>-4.6300000000000008</v>
      </c>
      <c r="G37" s="102">
        <f t="shared" si="1"/>
        <v>2207.8399999999997</v>
      </c>
    </row>
    <row r="38" spans="1:7" s="7" customFormat="1" x14ac:dyDescent="0.2">
      <c r="A38" s="62" t="s">
        <v>50</v>
      </c>
      <c r="B38" s="62"/>
      <c r="C38" s="12" t="s">
        <v>20</v>
      </c>
      <c r="D38" s="33">
        <f t="shared" ref="D38:E38" si="2">SUM(D8:D37)</f>
        <v>21146.109999999993</v>
      </c>
      <c r="E38" s="33">
        <f t="shared" si="2"/>
        <v>728115.56799999985</v>
      </c>
      <c r="F38" s="33">
        <f>SUM(F8:F37)</f>
        <v>15077.517999999998</v>
      </c>
      <c r="G38" s="102">
        <f>SUM(G8:G37)</f>
        <v>764339.19599999988</v>
      </c>
    </row>
    <row r="42" spans="1:7" x14ac:dyDescent="0.2">
      <c r="B42" s="22"/>
      <c r="C42" s="21"/>
    </row>
    <row r="43" spans="1:7" x14ac:dyDescent="0.2">
      <c r="B43" s="22"/>
      <c r="C43" s="21"/>
    </row>
    <row r="44" spans="1:7" x14ac:dyDescent="0.2">
      <c r="B44" s="22"/>
      <c r="C44" s="21"/>
    </row>
    <row r="45" spans="1:7" x14ac:dyDescent="0.2">
      <c r="B45" s="22"/>
      <c r="C45" s="21"/>
    </row>
    <row r="46" spans="1:7" x14ac:dyDescent="0.2">
      <c r="B46" s="22"/>
      <c r="C46" s="21"/>
    </row>
    <row r="47" spans="1:7" x14ac:dyDescent="0.2">
      <c r="B47" s="22"/>
      <c r="C47" s="21"/>
    </row>
    <row r="48" spans="1:7" x14ac:dyDescent="0.2">
      <c r="B48" s="22"/>
      <c r="C48" s="21"/>
    </row>
    <row r="49" spans="2:3" x14ac:dyDescent="0.2">
      <c r="B49" s="22"/>
      <c r="C49" s="21"/>
    </row>
    <row r="50" spans="2:3" x14ac:dyDescent="0.2">
      <c r="B50" s="22"/>
      <c r="C50" s="21"/>
    </row>
    <row r="51" spans="2:3" x14ac:dyDescent="0.2">
      <c r="B51" s="22"/>
      <c r="C51" s="21"/>
    </row>
    <row r="52" spans="2:3" x14ac:dyDescent="0.2">
      <c r="B52" s="22"/>
      <c r="C52" s="21"/>
    </row>
    <row r="53" spans="2:3" x14ac:dyDescent="0.2">
      <c r="B53" s="22"/>
      <c r="C53" s="21"/>
    </row>
    <row r="54" spans="2:3" x14ac:dyDescent="0.2">
      <c r="B54" s="22"/>
      <c r="C54" s="21"/>
    </row>
    <row r="55" spans="2:3" x14ac:dyDescent="0.2">
      <c r="B55" s="22"/>
      <c r="C55" s="21"/>
    </row>
    <row r="56" spans="2:3" x14ac:dyDescent="0.2">
      <c r="B56" s="22"/>
      <c r="C56" s="21"/>
    </row>
    <row r="57" spans="2:3" x14ac:dyDescent="0.2">
      <c r="B57" s="22"/>
      <c r="C57" s="21"/>
    </row>
    <row r="58" spans="2:3" x14ac:dyDescent="0.2">
      <c r="B58" s="22"/>
      <c r="C58" s="21"/>
    </row>
    <row r="59" spans="2:3" x14ac:dyDescent="0.2">
      <c r="B59" s="22"/>
      <c r="C59" s="21"/>
    </row>
    <row r="60" spans="2:3" x14ac:dyDescent="0.2">
      <c r="B60" s="22"/>
      <c r="C60" s="21"/>
    </row>
    <row r="61" spans="2:3" x14ac:dyDescent="0.2">
      <c r="B61" s="22"/>
      <c r="C61" s="21"/>
    </row>
    <row r="62" spans="2:3" x14ac:dyDescent="0.2">
      <c r="B62" s="22"/>
      <c r="C62" s="21"/>
    </row>
    <row r="63" spans="2:3" x14ac:dyDescent="0.2">
      <c r="B63" s="22"/>
      <c r="C63" s="21"/>
    </row>
    <row r="64" spans="2:3" x14ac:dyDescent="0.2">
      <c r="B64" s="22"/>
      <c r="C64" s="21"/>
    </row>
    <row r="65" spans="2:3" x14ac:dyDescent="0.2">
      <c r="B65" s="22"/>
      <c r="C65" s="21"/>
    </row>
    <row r="66" spans="2:3" x14ac:dyDescent="0.2">
      <c r="B66" s="22"/>
      <c r="C66" s="21"/>
    </row>
    <row r="67" spans="2:3" x14ac:dyDescent="0.2">
      <c r="B67" s="22"/>
      <c r="C67" s="21"/>
    </row>
    <row r="68" spans="2:3" x14ac:dyDescent="0.2">
      <c r="B68" s="22"/>
      <c r="C68" s="21"/>
    </row>
    <row r="69" spans="2:3" x14ac:dyDescent="0.2">
      <c r="B69" s="22"/>
      <c r="C69" s="21"/>
    </row>
    <row r="70" spans="2:3" x14ac:dyDescent="0.2">
      <c r="B70" s="22"/>
      <c r="C70" s="21"/>
    </row>
    <row r="71" spans="2:3" x14ac:dyDescent="0.2">
      <c r="B71" s="22"/>
      <c r="C71" s="21"/>
    </row>
  </sheetData>
  <mergeCells count="9">
    <mergeCell ref="A2:B2"/>
    <mergeCell ref="A38:B38"/>
    <mergeCell ref="D5:F6"/>
    <mergeCell ref="G5:G7"/>
    <mergeCell ref="A3:G3"/>
    <mergeCell ref="B4:C4"/>
    <mergeCell ref="A5:A7"/>
    <mergeCell ref="B5:B7"/>
    <mergeCell ref="C5:C7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76B9"/>
  </sheetPr>
  <dimension ref="A1:AL65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J12" sqref="AJ12"/>
    </sheetView>
  </sheetViews>
  <sheetFormatPr defaultRowHeight="12.75" x14ac:dyDescent="0.2"/>
  <cols>
    <col min="1" max="1" width="5.42578125" style="3" customWidth="1"/>
    <col min="2" max="2" width="36.7109375" style="3" customWidth="1"/>
    <col min="3" max="3" width="9.140625" style="3"/>
    <col min="4" max="11" width="11.85546875" style="3" hidden="1" customWidth="1"/>
    <col min="12" max="27" width="12.5703125" style="3" hidden="1" customWidth="1"/>
    <col min="28" max="35" width="13.5703125" style="3" hidden="1" customWidth="1"/>
    <col min="36" max="38" width="16.7109375" style="3" customWidth="1"/>
    <col min="39" max="16384" width="9.140625" style="3"/>
  </cols>
  <sheetData>
    <row r="1" spans="1:38" ht="12.75" customHeight="1" x14ac:dyDescent="0.2">
      <c r="A1" s="1"/>
      <c r="B1" s="1"/>
      <c r="C1" s="1"/>
      <c r="D1" s="2"/>
      <c r="E1" s="2"/>
      <c r="F1" s="49" t="s">
        <v>1</v>
      </c>
      <c r="G1" s="49"/>
      <c r="H1" s="49"/>
      <c r="I1" s="49"/>
      <c r="J1" s="49"/>
    </row>
    <row r="2" spans="1:38" x14ac:dyDescent="0.2">
      <c r="A2" s="50"/>
      <c r="B2" s="50"/>
      <c r="C2" s="1"/>
      <c r="D2" s="2"/>
      <c r="E2" s="2"/>
      <c r="F2" s="5"/>
      <c r="G2" s="5"/>
      <c r="H2" s="5"/>
      <c r="I2" s="5"/>
      <c r="J2" s="5"/>
    </row>
    <row r="3" spans="1:38" ht="27" customHeight="1" x14ac:dyDescent="0.2">
      <c r="A3" s="99" t="s">
        <v>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</row>
    <row r="4" spans="1:38" x14ac:dyDescent="0.2">
      <c r="B4" s="50" t="s">
        <v>94</v>
      </c>
      <c r="C4" s="50"/>
      <c r="D4" s="6"/>
      <c r="E4" s="6"/>
      <c r="F4" s="6"/>
      <c r="G4" s="6"/>
      <c r="H4" s="6"/>
      <c r="I4" s="6"/>
    </row>
    <row r="5" spans="1:38" ht="12.75" customHeight="1" x14ac:dyDescent="0.2">
      <c r="A5" s="63" t="s">
        <v>5</v>
      </c>
      <c r="B5" s="63" t="s">
        <v>6</v>
      </c>
      <c r="C5" s="63" t="s">
        <v>7</v>
      </c>
      <c r="D5" s="70" t="s">
        <v>77</v>
      </c>
      <c r="E5" s="71"/>
      <c r="F5" s="71"/>
      <c r="G5" s="71"/>
      <c r="H5" s="72" t="s">
        <v>78</v>
      </c>
      <c r="I5" s="72"/>
      <c r="J5" s="72"/>
      <c r="K5" s="73"/>
      <c r="L5" s="60" t="s">
        <v>52</v>
      </c>
      <c r="M5" s="60"/>
      <c r="N5" s="60"/>
      <c r="O5" s="60"/>
      <c r="P5" s="60"/>
      <c r="Q5" s="60"/>
      <c r="R5" s="60"/>
      <c r="S5" s="60"/>
      <c r="T5" s="60" t="s">
        <v>58</v>
      </c>
      <c r="U5" s="60"/>
      <c r="V5" s="60"/>
      <c r="W5" s="60"/>
      <c r="X5" s="60"/>
      <c r="Y5" s="60"/>
      <c r="Z5" s="60"/>
      <c r="AA5" s="60"/>
      <c r="AB5" s="60" t="s">
        <v>81</v>
      </c>
      <c r="AC5" s="60"/>
      <c r="AD5" s="60"/>
      <c r="AE5" s="60"/>
      <c r="AF5" s="60"/>
      <c r="AG5" s="60"/>
      <c r="AH5" s="60"/>
      <c r="AI5" s="60"/>
      <c r="AJ5" s="111" t="s">
        <v>94</v>
      </c>
      <c r="AK5" s="112"/>
      <c r="AL5" s="105" t="s">
        <v>103</v>
      </c>
    </row>
    <row r="6" spans="1:38" s="7" customFormat="1" x14ac:dyDescent="0.2">
      <c r="A6" s="64"/>
      <c r="B6" s="64"/>
      <c r="C6" s="64"/>
      <c r="D6" s="98" t="s">
        <v>13</v>
      </c>
      <c r="E6" s="98"/>
      <c r="F6" s="98" t="s">
        <v>14</v>
      </c>
      <c r="G6" s="98"/>
      <c r="H6" s="98" t="s">
        <v>15</v>
      </c>
      <c r="I6" s="98"/>
      <c r="J6" s="98" t="s">
        <v>16</v>
      </c>
      <c r="K6" s="98"/>
      <c r="L6" s="60" t="s">
        <v>53</v>
      </c>
      <c r="M6" s="60"/>
      <c r="N6" s="60" t="s">
        <v>54</v>
      </c>
      <c r="O6" s="60"/>
      <c r="P6" s="60" t="s">
        <v>55</v>
      </c>
      <c r="Q6" s="60"/>
      <c r="R6" s="60" t="s">
        <v>56</v>
      </c>
      <c r="S6" s="60"/>
      <c r="T6" s="60" t="s">
        <v>59</v>
      </c>
      <c r="U6" s="60"/>
      <c r="V6" s="60" t="s">
        <v>60</v>
      </c>
      <c r="W6" s="60"/>
      <c r="X6" s="60" t="s">
        <v>61</v>
      </c>
      <c r="Y6" s="60"/>
      <c r="Z6" s="60" t="s">
        <v>62</v>
      </c>
      <c r="AA6" s="60"/>
      <c r="AB6" s="60" t="s">
        <v>65</v>
      </c>
      <c r="AC6" s="60"/>
      <c r="AD6" s="60" t="s">
        <v>66</v>
      </c>
      <c r="AE6" s="60"/>
      <c r="AF6" s="60" t="s">
        <v>67</v>
      </c>
      <c r="AG6" s="60"/>
      <c r="AH6" s="60" t="s">
        <v>68</v>
      </c>
      <c r="AI6" s="60"/>
      <c r="AJ6" s="113"/>
      <c r="AK6" s="114"/>
      <c r="AL6" s="106"/>
    </row>
    <row r="7" spans="1:38" s="9" customFormat="1" ht="144" customHeight="1" x14ac:dyDescent="0.2">
      <c r="A7" s="65"/>
      <c r="B7" s="65"/>
      <c r="C7" s="65"/>
      <c r="D7" s="8" t="s">
        <v>17</v>
      </c>
      <c r="E7" s="8" t="s">
        <v>18</v>
      </c>
      <c r="F7" s="8" t="s">
        <v>17</v>
      </c>
      <c r="G7" s="8" t="s">
        <v>18</v>
      </c>
      <c r="H7" s="8" t="s">
        <v>17</v>
      </c>
      <c r="I7" s="8" t="s">
        <v>18</v>
      </c>
      <c r="J7" s="8" t="s">
        <v>17</v>
      </c>
      <c r="K7" s="8" t="s">
        <v>18</v>
      </c>
      <c r="L7" s="8" t="s">
        <v>17</v>
      </c>
      <c r="M7" s="8" t="s">
        <v>18</v>
      </c>
      <c r="N7" s="8" t="s">
        <v>17</v>
      </c>
      <c r="O7" s="8" t="s">
        <v>18</v>
      </c>
      <c r="P7" s="8" t="s">
        <v>17</v>
      </c>
      <c r="Q7" s="8" t="s">
        <v>18</v>
      </c>
      <c r="R7" s="8" t="s">
        <v>17</v>
      </c>
      <c r="S7" s="8" t="s">
        <v>18</v>
      </c>
      <c r="T7" s="8" t="s">
        <v>17</v>
      </c>
      <c r="U7" s="8" t="s">
        <v>18</v>
      </c>
      <c r="V7" s="8" t="s">
        <v>17</v>
      </c>
      <c r="W7" s="8" t="s">
        <v>18</v>
      </c>
      <c r="X7" s="8" t="s">
        <v>17</v>
      </c>
      <c r="Y7" s="8" t="s">
        <v>18</v>
      </c>
      <c r="Z7" s="8" t="s">
        <v>17</v>
      </c>
      <c r="AA7" s="8" t="s">
        <v>18</v>
      </c>
      <c r="AB7" s="8" t="s">
        <v>17</v>
      </c>
      <c r="AC7" s="8" t="s">
        <v>18</v>
      </c>
      <c r="AD7" s="8" t="s">
        <v>17</v>
      </c>
      <c r="AE7" s="8" t="s">
        <v>18</v>
      </c>
      <c r="AF7" s="8" t="s">
        <v>17</v>
      </c>
      <c r="AG7" s="8" t="s">
        <v>18</v>
      </c>
      <c r="AH7" s="8" t="s">
        <v>17</v>
      </c>
      <c r="AI7" s="8" t="s">
        <v>18</v>
      </c>
      <c r="AJ7" s="8" t="s">
        <v>17</v>
      </c>
      <c r="AK7" s="8" t="s">
        <v>18</v>
      </c>
      <c r="AL7" s="107"/>
    </row>
    <row r="8" spans="1:38" s="7" customFormat="1" x14ac:dyDescent="0.2">
      <c r="A8" s="10">
        <v>1</v>
      </c>
      <c r="B8" s="11" t="s">
        <v>19</v>
      </c>
      <c r="C8" s="12" t="s">
        <v>20</v>
      </c>
      <c r="D8" s="24">
        <v>1309.83</v>
      </c>
      <c r="E8" s="24">
        <v>-1.1399999999999999</v>
      </c>
      <c r="F8" s="24">
        <v>1096.56</v>
      </c>
      <c r="G8" s="24">
        <v>0.37</v>
      </c>
      <c r="H8" s="24">
        <v>1276.6300000000001</v>
      </c>
      <c r="I8" s="24">
        <v>-0.67</v>
      </c>
      <c r="J8" s="13">
        <f t="shared" ref="J8:K23" si="0">D8+F8+H8</f>
        <v>3683.02</v>
      </c>
      <c r="K8" s="13">
        <f t="shared" si="0"/>
        <v>-1.44</v>
      </c>
      <c r="L8" s="24">
        <v>1251.01</v>
      </c>
      <c r="M8" s="24">
        <v>1.17</v>
      </c>
      <c r="N8" s="24">
        <v>1169.3499999999999</v>
      </c>
      <c r="O8" s="24">
        <v>3.58</v>
      </c>
      <c r="P8" s="28">
        <v>1141.4000000000001</v>
      </c>
      <c r="Q8" s="28">
        <v>-0.61</v>
      </c>
      <c r="R8" s="13">
        <f t="shared" ref="R8:R37" si="1">L8+N8+P8</f>
        <v>3561.7599999999998</v>
      </c>
      <c r="S8" s="13">
        <f t="shared" ref="S8:S37" si="2">M8+O8+Q8</f>
        <v>4.1399999999999997</v>
      </c>
      <c r="T8" s="24">
        <v>1086.8399999999999</v>
      </c>
      <c r="U8" s="24">
        <v>0.37</v>
      </c>
      <c r="V8" s="24">
        <v>1087.99</v>
      </c>
      <c r="W8" s="24">
        <v>0.37</v>
      </c>
      <c r="X8" s="24">
        <v>1082.1500000000001</v>
      </c>
      <c r="Y8" s="24">
        <v>0.37</v>
      </c>
      <c r="Z8" s="13">
        <f t="shared" ref="Z8:Z37" si="3">T8+V8+X8</f>
        <v>3256.98</v>
      </c>
      <c r="AA8" s="13">
        <f t="shared" ref="AA8:AA37" si="4">U8+W8+Y8</f>
        <v>1.1099999999999999</v>
      </c>
      <c r="AB8" s="24">
        <v>1160.94</v>
      </c>
      <c r="AC8" s="24">
        <v>0.37</v>
      </c>
      <c r="AD8" s="24">
        <v>1305.29</v>
      </c>
      <c r="AE8" s="24">
        <v>0.37</v>
      </c>
      <c r="AF8" s="24">
        <v>1246.32</v>
      </c>
      <c r="AG8" s="24">
        <v>0.27</v>
      </c>
      <c r="AH8" s="13">
        <f t="shared" ref="AH8:AH37" si="5">AB8+AD8+AF8</f>
        <v>3712.55</v>
      </c>
      <c r="AI8" s="13">
        <f t="shared" ref="AI8:AI37" si="6">AC8+AE8+AG8</f>
        <v>1.01</v>
      </c>
      <c r="AJ8" s="102">
        <f>J8+R8+Z8+AH8</f>
        <v>14214.310000000001</v>
      </c>
      <c r="AK8" s="102">
        <f>K8+S8+AA8+AI8</f>
        <v>4.8199999999999994</v>
      </c>
      <c r="AL8" s="102">
        <f>AJ8+AK8</f>
        <v>14219.130000000001</v>
      </c>
    </row>
    <row r="9" spans="1:38" s="7" customFormat="1" x14ac:dyDescent="0.2">
      <c r="A9" s="10">
        <f t="shared" ref="A9:A37" si="7">A8+1</f>
        <v>2</v>
      </c>
      <c r="B9" s="11" t="s">
        <v>21</v>
      </c>
      <c r="C9" s="12" t="s">
        <v>20</v>
      </c>
      <c r="D9" s="24">
        <v>1778.78</v>
      </c>
      <c r="E9" s="24">
        <v>0.7</v>
      </c>
      <c r="F9" s="24">
        <v>1552.87</v>
      </c>
      <c r="G9" s="24">
        <v>-4.84</v>
      </c>
      <c r="H9" s="24">
        <v>1655.67</v>
      </c>
      <c r="I9" s="24">
        <v>0.37</v>
      </c>
      <c r="J9" s="13">
        <f t="shared" si="0"/>
        <v>4987.32</v>
      </c>
      <c r="K9" s="13">
        <f t="shared" si="0"/>
        <v>-3.7699999999999996</v>
      </c>
      <c r="L9" s="24">
        <v>1520.77</v>
      </c>
      <c r="M9" s="24">
        <v>-0.44</v>
      </c>
      <c r="N9" s="24">
        <v>1430.51</v>
      </c>
      <c r="O9" s="24">
        <v>-1.67</v>
      </c>
      <c r="P9" s="28">
        <v>1322.29</v>
      </c>
      <c r="Q9" s="28">
        <v>-2.87</v>
      </c>
      <c r="R9" s="13">
        <f t="shared" si="1"/>
        <v>4273.57</v>
      </c>
      <c r="S9" s="13">
        <f t="shared" si="2"/>
        <v>-4.9800000000000004</v>
      </c>
      <c r="T9" s="24">
        <v>1378.32</v>
      </c>
      <c r="U9" s="24">
        <v>-0.05</v>
      </c>
      <c r="V9" s="24">
        <v>1344.98</v>
      </c>
      <c r="W9" s="24">
        <v>-5.7</v>
      </c>
      <c r="X9" s="24">
        <v>1405.82</v>
      </c>
      <c r="Y9" s="24">
        <v>2.5099999999999998</v>
      </c>
      <c r="Z9" s="13">
        <f t="shared" si="3"/>
        <v>4129.12</v>
      </c>
      <c r="AA9" s="13">
        <f t="shared" si="4"/>
        <v>-3.24</v>
      </c>
      <c r="AB9" s="24">
        <v>1419.86</v>
      </c>
      <c r="AC9" s="24">
        <v>0.56000000000000005</v>
      </c>
      <c r="AD9" s="24">
        <v>1565.5</v>
      </c>
      <c r="AE9" s="24">
        <v>0.16</v>
      </c>
      <c r="AF9" s="24">
        <v>1540.32</v>
      </c>
      <c r="AG9" s="24">
        <v>0.57999999999999996</v>
      </c>
      <c r="AH9" s="13">
        <f t="shared" si="5"/>
        <v>4525.6799999999994</v>
      </c>
      <c r="AI9" s="13">
        <f t="shared" si="6"/>
        <v>1.3</v>
      </c>
      <c r="AJ9" s="102">
        <f t="shared" ref="AJ9:AJ37" si="8">J9+R9+Z9+AH9</f>
        <v>17915.689999999999</v>
      </c>
      <c r="AK9" s="102">
        <f t="shared" ref="AK9:AK37" si="9">K9+S9+AA9+AI9</f>
        <v>-10.69</v>
      </c>
      <c r="AL9" s="102">
        <f t="shared" ref="AL9:AL37" si="10">AJ9+AK9</f>
        <v>17905</v>
      </c>
    </row>
    <row r="10" spans="1:38" s="7" customFormat="1" x14ac:dyDescent="0.2">
      <c r="A10" s="10">
        <f t="shared" si="7"/>
        <v>3</v>
      </c>
      <c r="B10" s="11" t="s">
        <v>22</v>
      </c>
      <c r="C10" s="12" t="s">
        <v>20</v>
      </c>
      <c r="D10" s="24">
        <v>1303.18</v>
      </c>
      <c r="E10" s="24">
        <v>0.88</v>
      </c>
      <c r="F10" s="24">
        <v>1308.6500000000001</v>
      </c>
      <c r="G10" s="24">
        <v>-1.1299999999999999</v>
      </c>
      <c r="H10" s="24">
        <v>1184.51</v>
      </c>
      <c r="I10" s="24">
        <v>0.18</v>
      </c>
      <c r="J10" s="13">
        <f t="shared" si="0"/>
        <v>3796.34</v>
      </c>
      <c r="K10" s="13">
        <f t="shared" si="0"/>
        <v>-6.9999999999999896E-2</v>
      </c>
      <c r="L10" s="24">
        <v>1124.4000000000001</v>
      </c>
      <c r="M10" s="24">
        <v>0.18</v>
      </c>
      <c r="N10" s="24">
        <v>1197.52</v>
      </c>
      <c r="O10" s="24">
        <v>7.0000000000000007E-2</v>
      </c>
      <c r="P10" s="28">
        <v>965.6</v>
      </c>
      <c r="Q10" s="28">
        <v>0.63</v>
      </c>
      <c r="R10" s="13">
        <f t="shared" si="1"/>
        <v>3287.52</v>
      </c>
      <c r="S10" s="13">
        <f t="shared" si="2"/>
        <v>0.88</v>
      </c>
      <c r="T10" s="24">
        <v>875.57</v>
      </c>
      <c r="U10" s="24">
        <v>0.31</v>
      </c>
      <c r="V10" s="24">
        <v>897.22</v>
      </c>
      <c r="W10" s="24">
        <v>0</v>
      </c>
      <c r="X10" s="24">
        <v>825.89</v>
      </c>
      <c r="Y10" s="24">
        <v>-0.22</v>
      </c>
      <c r="Z10" s="13">
        <f t="shared" si="3"/>
        <v>2598.6799999999998</v>
      </c>
      <c r="AA10" s="13">
        <f t="shared" si="4"/>
        <v>0.09</v>
      </c>
      <c r="AB10" s="24">
        <v>1018.71</v>
      </c>
      <c r="AC10" s="24">
        <v>-0.09</v>
      </c>
      <c r="AD10" s="24">
        <v>1105.04</v>
      </c>
      <c r="AE10" s="24">
        <v>0</v>
      </c>
      <c r="AF10" s="24">
        <v>1187.18</v>
      </c>
      <c r="AG10" s="24">
        <v>-0.62</v>
      </c>
      <c r="AH10" s="13">
        <f t="shared" si="5"/>
        <v>3310.9300000000003</v>
      </c>
      <c r="AI10" s="13">
        <f t="shared" si="6"/>
        <v>-0.71</v>
      </c>
      <c r="AJ10" s="102">
        <f t="shared" si="8"/>
        <v>12993.470000000001</v>
      </c>
      <c r="AK10" s="102">
        <f t="shared" si="9"/>
        <v>0.19000000000000006</v>
      </c>
      <c r="AL10" s="102">
        <f t="shared" si="10"/>
        <v>12993.660000000002</v>
      </c>
    </row>
    <row r="11" spans="1:38" s="7" customFormat="1" x14ac:dyDescent="0.2">
      <c r="A11" s="10">
        <f t="shared" si="7"/>
        <v>4</v>
      </c>
      <c r="B11" s="11" t="s">
        <v>23</v>
      </c>
      <c r="C11" s="12" t="s">
        <v>20</v>
      </c>
      <c r="D11" s="24">
        <v>2991.27</v>
      </c>
      <c r="E11" s="24">
        <v>-1.35</v>
      </c>
      <c r="F11" s="24">
        <v>3084.92</v>
      </c>
      <c r="G11" s="24">
        <v>-4.2699999999999996</v>
      </c>
      <c r="H11" s="24">
        <v>2589.9699999999998</v>
      </c>
      <c r="I11" s="24">
        <v>4.71</v>
      </c>
      <c r="J11" s="13">
        <f t="shared" si="0"/>
        <v>8666.16</v>
      </c>
      <c r="K11" s="13">
        <f t="shared" si="0"/>
        <v>-0.90999999999999925</v>
      </c>
      <c r="L11" s="24">
        <v>2090.44</v>
      </c>
      <c r="M11" s="24">
        <v>0.41</v>
      </c>
      <c r="N11" s="24">
        <v>1912.18</v>
      </c>
      <c r="O11" s="24">
        <v>0.26</v>
      </c>
      <c r="P11" s="28">
        <v>1863.46</v>
      </c>
      <c r="Q11" s="28">
        <v>1.0900000000000001</v>
      </c>
      <c r="R11" s="13">
        <f t="shared" si="1"/>
        <v>5866.08</v>
      </c>
      <c r="S11" s="13">
        <f t="shared" si="2"/>
        <v>1.76</v>
      </c>
      <c r="T11" s="24">
        <v>1658.42</v>
      </c>
      <c r="U11" s="24">
        <v>-1.1200000000000001</v>
      </c>
      <c r="V11" s="24">
        <v>1759.49</v>
      </c>
      <c r="W11" s="24">
        <v>0.42</v>
      </c>
      <c r="X11" s="24">
        <v>1951.76</v>
      </c>
      <c r="Y11" s="24">
        <v>39.31</v>
      </c>
      <c r="Z11" s="13">
        <f t="shared" si="3"/>
        <v>5369.67</v>
      </c>
      <c r="AA11" s="13">
        <f t="shared" si="4"/>
        <v>38.61</v>
      </c>
      <c r="AB11" s="24">
        <v>2021.7</v>
      </c>
      <c r="AC11" s="24">
        <v>5.5</v>
      </c>
      <c r="AD11" s="24">
        <v>2283.14</v>
      </c>
      <c r="AE11" s="24">
        <v>0.55000000000000004</v>
      </c>
      <c r="AF11" s="24">
        <v>2562.5300000000002</v>
      </c>
      <c r="AG11" s="24">
        <v>-2.52</v>
      </c>
      <c r="AH11" s="13">
        <f t="shared" si="5"/>
        <v>6867.3700000000008</v>
      </c>
      <c r="AI11" s="13">
        <f t="shared" si="6"/>
        <v>3.53</v>
      </c>
      <c r="AJ11" s="102">
        <f t="shared" si="8"/>
        <v>26769.279999999999</v>
      </c>
      <c r="AK11" s="102">
        <f t="shared" si="9"/>
        <v>42.99</v>
      </c>
      <c r="AL11" s="102">
        <f t="shared" si="10"/>
        <v>26812.27</v>
      </c>
    </row>
    <row r="12" spans="1:38" s="7" customFormat="1" x14ac:dyDescent="0.2">
      <c r="A12" s="10">
        <f t="shared" si="7"/>
        <v>5</v>
      </c>
      <c r="B12" s="16" t="s">
        <v>24</v>
      </c>
      <c r="C12" s="12" t="s">
        <v>20</v>
      </c>
      <c r="D12" s="24">
        <v>2532.21</v>
      </c>
      <c r="E12" s="24">
        <v>6.46</v>
      </c>
      <c r="F12" s="24">
        <v>2570.5700000000002</v>
      </c>
      <c r="G12" s="24">
        <v>10.88</v>
      </c>
      <c r="H12" s="24">
        <v>2323.83</v>
      </c>
      <c r="I12" s="24">
        <v>12.24</v>
      </c>
      <c r="J12" s="13">
        <f t="shared" si="0"/>
        <v>7426.6100000000006</v>
      </c>
      <c r="K12" s="13">
        <f t="shared" si="0"/>
        <v>29.58</v>
      </c>
      <c r="L12" s="24">
        <v>2236.44</v>
      </c>
      <c r="M12" s="24">
        <v>12</v>
      </c>
      <c r="N12" s="24">
        <v>1913.67</v>
      </c>
      <c r="O12" s="24">
        <v>9.0399999999999991</v>
      </c>
      <c r="P12" s="28">
        <v>1617.92</v>
      </c>
      <c r="Q12" s="28">
        <v>11.88</v>
      </c>
      <c r="R12" s="13">
        <f t="shared" si="1"/>
        <v>5768.0300000000007</v>
      </c>
      <c r="S12" s="13">
        <f t="shared" si="2"/>
        <v>32.92</v>
      </c>
      <c r="T12" s="24">
        <v>1592.71</v>
      </c>
      <c r="U12" s="24">
        <v>12.37</v>
      </c>
      <c r="V12" s="24">
        <v>1497.82</v>
      </c>
      <c r="W12" s="24">
        <v>11.26</v>
      </c>
      <c r="X12" s="24">
        <v>1703.71</v>
      </c>
      <c r="Y12" s="24">
        <v>11.26</v>
      </c>
      <c r="Z12" s="13">
        <f t="shared" si="3"/>
        <v>4794.24</v>
      </c>
      <c r="AA12" s="13">
        <f t="shared" si="4"/>
        <v>34.89</v>
      </c>
      <c r="AB12" s="24">
        <v>1903.74</v>
      </c>
      <c r="AC12" s="24">
        <v>10.28</v>
      </c>
      <c r="AD12" s="24">
        <v>2268.31</v>
      </c>
      <c r="AE12" s="24">
        <v>11.26</v>
      </c>
      <c r="AF12" s="24">
        <v>2300.13</v>
      </c>
      <c r="AG12" s="24">
        <v>0.05</v>
      </c>
      <c r="AH12" s="13">
        <f t="shared" si="5"/>
        <v>6472.18</v>
      </c>
      <c r="AI12" s="13">
        <f t="shared" si="6"/>
        <v>21.59</v>
      </c>
      <c r="AJ12" s="102">
        <f t="shared" si="8"/>
        <v>24461.06</v>
      </c>
      <c r="AK12" s="102">
        <f t="shared" si="9"/>
        <v>118.98</v>
      </c>
      <c r="AL12" s="102">
        <f t="shared" si="10"/>
        <v>24580.04</v>
      </c>
    </row>
    <row r="13" spans="1:38" s="7" customFormat="1" x14ac:dyDescent="0.2">
      <c r="A13" s="10">
        <f t="shared" si="7"/>
        <v>6</v>
      </c>
      <c r="B13" s="16" t="s">
        <v>25</v>
      </c>
      <c r="C13" s="12" t="s">
        <v>20</v>
      </c>
      <c r="D13" s="24">
        <v>932.1</v>
      </c>
      <c r="E13" s="24">
        <v>0.28000000000000003</v>
      </c>
      <c r="F13" s="24">
        <v>956.25</v>
      </c>
      <c r="G13" s="24">
        <v>2.2799999999999998</v>
      </c>
      <c r="H13" s="24">
        <v>902.31</v>
      </c>
      <c r="I13" s="24">
        <v>0.54</v>
      </c>
      <c r="J13" s="13">
        <f t="shared" si="0"/>
        <v>2790.66</v>
      </c>
      <c r="K13" s="13">
        <f t="shared" si="0"/>
        <v>3.0999999999999996</v>
      </c>
      <c r="L13" s="24">
        <v>773</v>
      </c>
      <c r="M13" s="24">
        <v>0.75</v>
      </c>
      <c r="N13" s="24">
        <v>610.53</v>
      </c>
      <c r="O13" s="24">
        <v>0.28000000000000003</v>
      </c>
      <c r="P13" s="28">
        <v>572.72</v>
      </c>
      <c r="Q13" s="28">
        <v>0.28000000000000003</v>
      </c>
      <c r="R13" s="13">
        <f t="shared" si="1"/>
        <v>1956.25</v>
      </c>
      <c r="S13" s="13">
        <f t="shared" si="2"/>
        <v>1.31</v>
      </c>
      <c r="T13" s="24">
        <v>519.04</v>
      </c>
      <c r="U13" s="24">
        <v>3.77</v>
      </c>
      <c r="V13" s="24">
        <v>468.49</v>
      </c>
      <c r="W13" s="24">
        <v>0.28000000000000003</v>
      </c>
      <c r="X13" s="24">
        <v>548.86</v>
      </c>
      <c r="Y13" s="24">
        <v>0.28000000000000003</v>
      </c>
      <c r="Z13" s="13">
        <f t="shared" si="3"/>
        <v>1536.3899999999999</v>
      </c>
      <c r="AA13" s="13">
        <f t="shared" si="4"/>
        <v>4.33</v>
      </c>
      <c r="AB13" s="24">
        <v>626.95000000000005</v>
      </c>
      <c r="AC13" s="24">
        <v>0.28000000000000003</v>
      </c>
      <c r="AD13" s="24">
        <v>755.08</v>
      </c>
      <c r="AE13" s="24">
        <v>0.28000000000000003</v>
      </c>
      <c r="AF13" s="24">
        <v>867.96</v>
      </c>
      <c r="AG13" s="24">
        <v>0.28000000000000003</v>
      </c>
      <c r="AH13" s="13">
        <f t="shared" si="5"/>
        <v>2249.9900000000002</v>
      </c>
      <c r="AI13" s="13">
        <f t="shared" si="6"/>
        <v>0.84000000000000008</v>
      </c>
      <c r="AJ13" s="102">
        <f t="shared" si="8"/>
        <v>8533.2899999999991</v>
      </c>
      <c r="AK13" s="102">
        <f t="shared" si="9"/>
        <v>9.58</v>
      </c>
      <c r="AL13" s="102">
        <f t="shared" si="10"/>
        <v>8542.869999999999</v>
      </c>
    </row>
    <row r="14" spans="1:38" s="7" customFormat="1" x14ac:dyDescent="0.2">
      <c r="A14" s="10">
        <f t="shared" si="7"/>
        <v>7</v>
      </c>
      <c r="B14" s="16" t="s">
        <v>26</v>
      </c>
      <c r="C14" s="12" t="s">
        <v>20</v>
      </c>
      <c r="D14" s="24">
        <v>9428.74</v>
      </c>
      <c r="E14" s="24">
        <v>-1.45</v>
      </c>
      <c r="F14" s="24">
        <v>10283.129999999999</v>
      </c>
      <c r="G14" s="24">
        <v>6.82</v>
      </c>
      <c r="H14" s="24">
        <v>9164.77</v>
      </c>
      <c r="I14" s="24">
        <v>19.440000000000001</v>
      </c>
      <c r="J14" s="13">
        <f t="shared" si="0"/>
        <v>28876.639999999999</v>
      </c>
      <c r="K14" s="13">
        <f t="shared" si="0"/>
        <v>24.810000000000002</v>
      </c>
      <c r="L14" s="24">
        <v>8323.6200000000008</v>
      </c>
      <c r="M14" s="24">
        <v>3.87</v>
      </c>
      <c r="N14" s="24">
        <v>7696.4</v>
      </c>
      <c r="O14" s="24">
        <v>32.6</v>
      </c>
      <c r="P14" s="28">
        <v>7003.88</v>
      </c>
      <c r="Q14" s="28">
        <v>19.71</v>
      </c>
      <c r="R14" s="13">
        <f t="shared" si="1"/>
        <v>23023.9</v>
      </c>
      <c r="S14" s="13">
        <f t="shared" si="2"/>
        <v>56.18</v>
      </c>
      <c r="T14" s="24">
        <v>6797.36</v>
      </c>
      <c r="U14" s="24">
        <v>13.22</v>
      </c>
      <c r="V14" s="24">
        <v>6299.82</v>
      </c>
      <c r="W14" s="24">
        <v>58.54</v>
      </c>
      <c r="X14" s="24">
        <v>6658.64</v>
      </c>
      <c r="Y14" s="24">
        <v>11.55</v>
      </c>
      <c r="Z14" s="13">
        <f t="shared" si="3"/>
        <v>19755.82</v>
      </c>
      <c r="AA14" s="13">
        <f t="shared" si="4"/>
        <v>83.31</v>
      </c>
      <c r="AB14" s="24">
        <v>7282.77</v>
      </c>
      <c r="AC14" s="24">
        <v>18.36</v>
      </c>
      <c r="AD14" s="24">
        <v>8276.7099999999991</v>
      </c>
      <c r="AE14" s="24">
        <v>1.96</v>
      </c>
      <c r="AF14" s="24">
        <v>9819.1</v>
      </c>
      <c r="AG14" s="24">
        <v>-6.57</v>
      </c>
      <c r="AH14" s="13">
        <f t="shared" si="5"/>
        <v>25378.58</v>
      </c>
      <c r="AI14" s="13">
        <f t="shared" si="6"/>
        <v>13.75</v>
      </c>
      <c r="AJ14" s="102">
        <f t="shared" si="8"/>
        <v>97034.94</v>
      </c>
      <c r="AK14" s="102">
        <f t="shared" si="9"/>
        <v>178.05</v>
      </c>
      <c r="AL14" s="102">
        <f t="shared" si="10"/>
        <v>97212.99</v>
      </c>
    </row>
    <row r="15" spans="1:38" s="7" customFormat="1" x14ac:dyDescent="0.2">
      <c r="A15" s="10">
        <f t="shared" si="7"/>
        <v>8</v>
      </c>
      <c r="B15" s="16" t="s">
        <v>27</v>
      </c>
      <c r="C15" s="12" t="s">
        <v>20</v>
      </c>
      <c r="D15" s="24">
        <v>1676.51</v>
      </c>
      <c r="E15" s="24">
        <v>0.44</v>
      </c>
      <c r="F15" s="24">
        <v>1888.1</v>
      </c>
      <c r="G15" s="24">
        <v>0.44</v>
      </c>
      <c r="H15" s="24">
        <v>1483.02</v>
      </c>
      <c r="I15" s="24">
        <v>0.44</v>
      </c>
      <c r="J15" s="13">
        <f t="shared" si="0"/>
        <v>5047.6299999999992</v>
      </c>
      <c r="K15" s="13">
        <f t="shared" si="0"/>
        <v>1.32</v>
      </c>
      <c r="L15" s="24">
        <v>1555.62</v>
      </c>
      <c r="M15" s="24">
        <v>0.44</v>
      </c>
      <c r="N15" s="24">
        <v>1491.3</v>
      </c>
      <c r="O15" s="24">
        <v>0.44</v>
      </c>
      <c r="P15" s="28">
        <v>1407.05</v>
      </c>
      <c r="Q15" s="28">
        <v>0.97</v>
      </c>
      <c r="R15" s="13">
        <f t="shared" si="1"/>
        <v>4453.97</v>
      </c>
      <c r="S15" s="13">
        <f t="shared" si="2"/>
        <v>1.85</v>
      </c>
      <c r="T15" s="24">
        <v>1357.42</v>
      </c>
      <c r="U15" s="24">
        <v>0.62</v>
      </c>
      <c r="V15" s="24">
        <v>1300.31</v>
      </c>
      <c r="W15" s="24">
        <v>1.08</v>
      </c>
      <c r="X15" s="24">
        <v>1392.27</v>
      </c>
      <c r="Y15" s="24">
        <v>0.62</v>
      </c>
      <c r="Z15" s="13">
        <f t="shared" si="3"/>
        <v>4050</v>
      </c>
      <c r="AA15" s="13">
        <f t="shared" si="4"/>
        <v>2.3200000000000003</v>
      </c>
      <c r="AB15" s="24">
        <v>1390.18</v>
      </c>
      <c r="AC15" s="24">
        <v>0.19</v>
      </c>
      <c r="AD15" s="24">
        <v>1523.5</v>
      </c>
      <c r="AE15" s="24">
        <v>0.62</v>
      </c>
      <c r="AF15" s="24">
        <v>1511.22</v>
      </c>
      <c r="AG15" s="24">
        <v>1.84</v>
      </c>
      <c r="AH15" s="13">
        <f t="shared" si="5"/>
        <v>4424.9000000000005</v>
      </c>
      <c r="AI15" s="13">
        <f t="shared" si="6"/>
        <v>2.6500000000000004</v>
      </c>
      <c r="AJ15" s="102">
        <f t="shared" si="8"/>
        <v>17976.5</v>
      </c>
      <c r="AK15" s="102">
        <f t="shared" si="9"/>
        <v>8.14</v>
      </c>
      <c r="AL15" s="102">
        <f t="shared" si="10"/>
        <v>17984.64</v>
      </c>
    </row>
    <row r="16" spans="1:38" s="7" customFormat="1" x14ac:dyDescent="0.2">
      <c r="A16" s="10">
        <f t="shared" si="7"/>
        <v>9</v>
      </c>
      <c r="B16" s="16" t="s">
        <v>28</v>
      </c>
      <c r="C16" s="12" t="s">
        <v>20</v>
      </c>
      <c r="D16" s="24">
        <v>4200.1499999999996</v>
      </c>
      <c r="E16" s="24">
        <v>10.08</v>
      </c>
      <c r="F16" s="24">
        <v>3993.07</v>
      </c>
      <c r="G16" s="24">
        <v>1.71</v>
      </c>
      <c r="H16" s="24">
        <v>3978.43</v>
      </c>
      <c r="I16" s="24">
        <v>4.07</v>
      </c>
      <c r="J16" s="13">
        <f t="shared" si="0"/>
        <v>12171.65</v>
      </c>
      <c r="K16" s="13">
        <f t="shared" si="0"/>
        <v>15.86</v>
      </c>
      <c r="L16" s="24">
        <v>3116.76</v>
      </c>
      <c r="M16" s="24">
        <v>15.25</v>
      </c>
      <c r="N16" s="24">
        <v>2467.4299999999998</v>
      </c>
      <c r="O16" s="24">
        <v>2.4</v>
      </c>
      <c r="P16" s="28">
        <v>1926.14</v>
      </c>
      <c r="Q16" s="28">
        <v>23.82</v>
      </c>
      <c r="R16" s="13">
        <f t="shared" si="1"/>
        <v>7510.3300000000008</v>
      </c>
      <c r="S16" s="13">
        <f t="shared" si="2"/>
        <v>41.47</v>
      </c>
      <c r="T16" s="24">
        <v>1861.86</v>
      </c>
      <c r="U16" s="24">
        <v>16.420000000000002</v>
      </c>
      <c r="V16" s="24">
        <v>1900.37</v>
      </c>
      <c r="W16" s="24">
        <v>-10.74</v>
      </c>
      <c r="X16" s="24">
        <v>2225.5300000000002</v>
      </c>
      <c r="Y16" s="24">
        <v>1.08</v>
      </c>
      <c r="Z16" s="13">
        <f t="shared" si="3"/>
        <v>5987.76</v>
      </c>
      <c r="AA16" s="13">
        <f t="shared" si="4"/>
        <v>6.7600000000000016</v>
      </c>
      <c r="AB16" s="24">
        <v>2682.63</v>
      </c>
      <c r="AC16" s="24">
        <v>2.96</v>
      </c>
      <c r="AD16" s="24">
        <v>3280.48</v>
      </c>
      <c r="AE16" s="24">
        <v>6.8</v>
      </c>
      <c r="AF16" s="24">
        <v>3557.15</v>
      </c>
      <c r="AG16" s="24">
        <v>3.02</v>
      </c>
      <c r="AH16" s="13">
        <f t="shared" si="5"/>
        <v>9520.26</v>
      </c>
      <c r="AI16" s="13">
        <f t="shared" si="6"/>
        <v>12.78</v>
      </c>
      <c r="AJ16" s="102">
        <f t="shared" si="8"/>
        <v>35190</v>
      </c>
      <c r="AK16" s="102">
        <f t="shared" si="9"/>
        <v>76.87</v>
      </c>
      <c r="AL16" s="102">
        <f t="shared" si="10"/>
        <v>35266.870000000003</v>
      </c>
    </row>
    <row r="17" spans="1:38" s="7" customFormat="1" x14ac:dyDescent="0.2">
      <c r="A17" s="10">
        <f t="shared" si="7"/>
        <v>10</v>
      </c>
      <c r="B17" s="16" t="s">
        <v>29</v>
      </c>
      <c r="C17" s="12" t="s">
        <v>20</v>
      </c>
      <c r="D17" s="24">
        <v>1492.19</v>
      </c>
      <c r="E17" s="24">
        <v>-7.32</v>
      </c>
      <c r="F17" s="24">
        <v>1435.22</v>
      </c>
      <c r="G17" s="24">
        <v>-2.19</v>
      </c>
      <c r="H17" s="24">
        <v>1328.9</v>
      </c>
      <c r="I17" s="24">
        <v>-4.1900000000000004</v>
      </c>
      <c r="J17" s="13">
        <f t="shared" si="0"/>
        <v>4256.3099999999995</v>
      </c>
      <c r="K17" s="13">
        <f t="shared" si="0"/>
        <v>-13.7</v>
      </c>
      <c r="L17" s="24">
        <v>1210.76</v>
      </c>
      <c r="M17" s="24">
        <v>8.65</v>
      </c>
      <c r="N17" s="24">
        <v>1083.2</v>
      </c>
      <c r="O17" s="24">
        <v>-0.17</v>
      </c>
      <c r="P17" s="28">
        <v>1101.1199999999999</v>
      </c>
      <c r="Q17" s="28">
        <v>-1.74</v>
      </c>
      <c r="R17" s="13">
        <f t="shared" si="1"/>
        <v>3395.08</v>
      </c>
      <c r="S17" s="13">
        <f t="shared" si="2"/>
        <v>6.74</v>
      </c>
      <c r="T17" s="24">
        <v>1012.16</v>
      </c>
      <c r="U17" s="24">
        <v>2.59</v>
      </c>
      <c r="V17" s="24">
        <v>983.02</v>
      </c>
      <c r="W17" s="24">
        <v>1.34</v>
      </c>
      <c r="X17" s="24">
        <v>1109.75</v>
      </c>
      <c r="Y17" s="24">
        <v>0.8</v>
      </c>
      <c r="Z17" s="13">
        <f t="shared" si="3"/>
        <v>3104.93</v>
      </c>
      <c r="AA17" s="13">
        <f t="shared" si="4"/>
        <v>4.7299999999999995</v>
      </c>
      <c r="AB17" s="24">
        <v>1081.3399999999999</v>
      </c>
      <c r="AC17" s="24">
        <v>1.31</v>
      </c>
      <c r="AD17" s="24">
        <v>1270.01</v>
      </c>
      <c r="AE17" s="24">
        <v>-3.01</v>
      </c>
      <c r="AF17" s="24">
        <v>1402.41</v>
      </c>
      <c r="AG17" s="24">
        <v>-3.64</v>
      </c>
      <c r="AH17" s="13">
        <f t="shared" si="5"/>
        <v>3753.76</v>
      </c>
      <c r="AI17" s="13">
        <f t="shared" si="6"/>
        <v>-5.34</v>
      </c>
      <c r="AJ17" s="102">
        <f t="shared" si="8"/>
        <v>14510.08</v>
      </c>
      <c r="AK17" s="102">
        <f t="shared" si="9"/>
        <v>-7.5699999999999994</v>
      </c>
      <c r="AL17" s="102">
        <f t="shared" si="10"/>
        <v>14502.51</v>
      </c>
    </row>
    <row r="18" spans="1:38" s="7" customFormat="1" x14ac:dyDescent="0.2">
      <c r="A18" s="10">
        <f t="shared" si="7"/>
        <v>11</v>
      </c>
      <c r="B18" s="11" t="s">
        <v>30</v>
      </c>
      <c r="C18" s="12" t="s">
        <v>20</v>
      </c>
      <c r="D18" s="24">
        <v>782.23</v>
      </c>
      <c r="E18" s="24">
        <v>0</v>
      </c>
      <c r="F18" s="24">
        <v>758.16</v>
      </c>
      <c r="G18" s="24">
        <v>0</v>
      </c>
      <c r="H18" s="24">
        <v>717.78</v>
      </c>
      <c r="I18" s="24">
        <v>0.04</v>
      </c>
      <c r="J18" s="13">
        <f t="shared" si="0"/>
        <v>2258.17</v>
      </c>
      <c r="K18" s="13">
        <f t="shared" si="0"/>
        <v>0.04</v>
      </c>
      <c r="L18" s="24">
        <v>650.13</v>
      </c>
      <c r="M18" s="24">
        <v>0</v>
      </c>
      <c r="N18" s="24">
        <v>649.91999999999996</v>
      </c>
      <c r="O18" s="24">
        <v>0</v>
      </c>
      <c r="P18" s="28">
        <v>614.9</v>
      </c>
      <c r="Q18" s="28">
        <v>0</v>
      </c>
      <c r="R18" s="13">
        <f t="shared" si="1"/>
        <v>1914.9499999999998</v>
      </c>
      <c r="S18" s="13">
        <f t="shared" si="2"/>
        <v>0</v>
      </c>
      <c r="T18" s="24">
        <v>614.72</v>
      </c>
      <c r="U18" s="24">
        <v>-1.49</v>
      </c>
      <c r="V18" s="24">
        <v>620.4</v>
      </c>
      <c r="W18" s="24">
        <v>0</v>
      </c>
      <c r="X18" s="24">
        <v>600.27</v>
      </c>
      <c r="Y18" s="24">
        <v>0</v>
      </c>
      <c r="Z18" s="13">
        <f t="shared" si="3"/>
        <v>1835.3899999999999</v>
      </c>
      <c r="AA18" s="13">
        <f t="shared" si="4"/>
        <v>-1.49</v>
      </c>
      <c r="AB18" s="24">
        <v>613.04</v>
      </c>
      <c r="AC18" s="24">
        <v>0</v>
      </c>
      <c r="AD18" s="24">
        <v>676.71</v>
      </c>
      <c r="AE18" s="24">
        <v>-1.58</v>
      </c>
      <c r="AF18" s="24">
        <v>618.35</v>
      </c>
      <c r="AG18" s="24">
        <v>0</v>
      </c>
      <c r="AH18" s="13">
        <f t="shared" si="5"/>
        <v>1908.1</v>
      </c>
      <c r="AI18" s="13">
        <f t="shared" si="6"/>
        <v>-1.58</v>
      </c>
      <c r="AJ18" s="102">
        <f t="shared" si="8"/>
        <v>7916.6100000000006</v>
      </c>
      <c r="AK18" s="102">
        <f t="shared" si="9"/>
        <v>-3.0300000000000002</v>
      </c>
      <c r="AL18" s="102">
        <f t="shared" si="10"/>
        <v>7913.5800000000008</v>
      </c>
    </row>
    <row r="19" spans="1:38" s="7" customFormat="1" x14ac:dyDescent="0.2">
      <c r="A19" s="10">
        <f t="shared" si="7"/>
        <v>12</v>
      </c>
      <c r="B19" s="11" t="s">
        <v>31</v>
      </c>
      <c r="C19" s="12" t="s">
        <v>20</v>
      </c>
      <c r="D19" s="24">
        <v>844.29</v>
      </c>
      <c r="E19" s="24">
        <v>0</v>
      </c>
      <c r="F19" s="24">
        <v>733.11</v>
      </c>
      <c r="G19" s="24">
        <v>-0.78</v>
      </c>
      <c r="H19" s="24">
        <v>834.95</v>
      </c>
      <c r="I19" s="24">
        <v>1.1499999999999999</v>
      </c>
      <c r="J19" s="13">
        <f t="shared" si="0"/>
        <v>2412.3500000000004</v>
      </c>
      <c r="K19" s="13">
        <f t="shared" si="0"/>
        <v>0.36999999999999988</v>
      </c>
      <c r="L19" s="24">
        <v>731.98</v>
      </c>
      <c r="M19" s="24">
        <v>0</v>
      </c>
      <c r="N19" s="24">
        <v>774.82</v>
      </c>
      <c r="O19" s="24">
        <v>-0.26</v>
      </c>
      <c r="P19" s="28">
        <v>727.9</v>
      </c>
      <c r="Q19" s="28">
        <v>1.01</v>
      </c>
      <c r="R19" s="13">
        <f t="shared" si="1"/>
        <v>2234.7000000000003</v>
      </c>
      <c r="S19" s="13">
        <f t="shared" si="2"/>
        <v>0.75</v>
      </c>
      <c r="T19" s="24">
        <v>695.64</v>
      </c>
      <c r="U19" s="24">
        <v>0</v>
      </c>
      <c r="V19" s="24">
        <v>694.99</v>
      </c>
      <c r="W19" s="24">
        <v>0</v>
      </c>
      <c r="X19" s="24">
        <v>665.48</v>
      </c>
      <c r="Y19" s="24">
        <v>0.96</v>
      </c>
      <c r="Z19" s="13">
        <f t="shared" si="3"/>
        <v>2056.11</v>
      </c>
      <c r="AA19" s="13">
        <f t="shared" si="4"/>
        <v>0.96</v>
      </c>
      <c r="AB19" s="24">
        <v>707.19</v>
      </c>
      <c r="AC19" s="24">
        <v>0.32</v>
      </c>
      <c r="AD19" s="24">
        <v>780.64</v>
      </c>
      <c r="AE19" s="24">
        <v>0</v>
      </c>
      <c r="AF19" s="24">
        <v>756.26</v>
      </c>
      <c r="AG19" s="24">
        <v>0</v>
      </c>
      <c r="AH19" s="13">
        <f t="shared" si="5"/>
        <v>2244.09</v>
      </c>
      <c r="AI19" s="13">
        <f t="shared" si="6"/>
        <v>0.32</v>
      </c>
      <c r="AJ19" s="102">
        <f t="shared" si="8"/>
        <v>8947.2500000000018</v>
      </c>
      <c r="AK19" s="102">
        <f t="shared" si="9"/>
        <v>2.4</v>
      </c>
      <c r="AL19" s="102">
        <f t="shared" si="10"/>
        <v>8949.6500000000015</v>
      </c>
    </row>
    <row r="20" spans="1:38" s="7" customFormat="1" x14ac:dyDescent="0.2">
      <c r="A20" s="10">
        <f t="shared" si="7"/>
        <v>13</v>
      </c>
      <c r="B20" s="11" t="s">
        <v>32</v>
      </c>
      <c r="C20" s="12" t="s">
        <v>20</v>
      </c>
      <c r="D20" s="24">
        <v>18364.890000000003</v>
      </c>
      <c r="E20" s="24">
        <v>44.03</v>
      </c>
      <c r="F20" s="24">
        <v>20749.13</v>
      </c>
      <c r="G20" s="24">
        <v>40.200000000000003</v>
      </c>
      <c r="H20" s="24">
        <v>18315.829999999998</v>
      </c>
      <c r="I20" s="24">
        <v>5.92</v>
      </c>
      <c r="J20" s="13">
        <f t="shared" si="0"/>
        <v>57429.850000000006</v>
      </c>
      <c r="K20" s="13">
        <f t="shared" si="0"/>
        <v>90.15</v>
      </c>
      <c r="L20" s="24">
        <v>15721.839999999998</v>
      </c>
      <c r="M20" s="24">
        <v>14.76</v>
      </c>
      <c r="N20" s="24">
        <v>12061.3</v>
      </c>
      <c r="O20" s="24">
        <v>22.89</v>
      </c>
      <c r="P20" s="28">
        <v>10956.24</v>
      </c>
      <c r="Q20" s="28">
        <v>-0.31</v>
      </c>
      <c r="R20" s="13">
        <f t="shared" si="1"/>
        <v>38739.379999999997</v>
      </c>
      <c r="S20" s="13">
        <f t="shared" si="2"/>
        <v>37.339999999999996</v>
      </c>
      <c r="T20" s="24">
        <v>8977.58</v>
      </c>
      <c r="U20" s="24">
        <v>26.2</v>
      </c>
      <c r="V20" s="24">
        <v>8220.24</v>
      </c>
      <c r="W20" s="24">
        <v>-2.6</v>
      </c>
      <c r="X20" s="24">
        <v>11105.84</v>
      </c>
      <c r="Y20" s="24">
        <v>1.49</v>
      </c>
      <c r="Z20" s="13">
        <f t="shared" si="3"/>
        <v>28303.66</v>
      </c>
      <c r="AA20" s="13">
        <f t="shared" si="4"/>
        <v>25.089999999999996</v>
      </c>
      <c r="AB20" s="24">
        <v>12820.13</v>
      </c>
      <c r="AC20" s="24">
        <v>32.909999999999997</v>
      </c>
      <c r="AD20" s="24">
        <v>16769.41</v>
      </c>
      <c r="AE20" s="24">
        <v>10.07</v>
      </c>
      <c r="AF20" s="24">
        <v>20616.18</v>
      </c>
      <c r="AG20" s="24">
        <v>53.2</v>
      </c>
      <c r="AH20" s="13">
        <f t="shared" si="5"/>
        <v>50205.72</v>
      </c>
      <c r="AI20" s="13">
        <f t="shared" si="6"/>
        <v>96.18</v>
      </c>
      <c r="AJ20" s="102">
        <f t="shared" si="8"/>
        <v>174678.61000000002</v>
      </c>
      <c r="AK20" s="102">
        <f t="shared" si="9"/>
        <v>248.76000000000002</v>
      </c>
      <c r="AL20" s="102">
        <f t="shared" si="10"/>
        <v>174927.37000000002</v>
      </c>
    </row>
    <row r="21" spans="1:38" s="7" customFormat="1" x14ac:dyDescent="0.2">
      <c r="A21" s="10">
        <f t="shared" si="7"/>
        <v>14</v>
      </c>
      <c r="B21" s="11" t="s">
        <v>33</v>
      </c>
      <c r="C21" s="12" t="s">
        <v>20</v>
      </c>
      <c r="D21" s="24">
        <v>2894.67</v>
      </c>
      <c r="E21" s="24">
        <v>16.38</v>
      </c>
      <c r="F21" s="24">
        <v>2710.12</v>
      </c>
      <c r="G21" s="24">
        <v>13.75</v>
      </c>
      <c r="H21" s="24">
        <v>2697.85</v>
      </c>
      <c r="I21" s="24">
        <v>17.39</v>
      </c>
      <c r="J21" s="13">
        <f t="shared" si="0"/>
        <v>8302.64</v>
      </c>
      <c r="K21" s="13">
        <f t="shared" si="0"/>
        <v>47.519999999999996</v>
      </c>
      <c r="L21" s="24">
        <v>2386.4699999999998</v>
      </c>
      <c r="M21" s="24">
        <v>14.52</v>
      </c>
      <c r="N21" s="24">
        <v>2207.15</v>
      </c>
      <c r="O21" s="24">
        <v>12.89</v>
      </c>
      <c r="P21" s="28">
        <v>1971.7</v>
      </c>
      <c r="Q21" s="28">
        <v>16.22</v>
      </c>
      <c r="R21" s="13">
        <f t="shared" si="1"/>
        <v>6565.32</v>
      </c>
      <c r="S21" s="13">
        <f t="shared" si="2"/>
        <v>43.629999999999995</v>
      </c>
      <c r="T21" s="24">
        <v>1913.34</v>
      </c>
      <c r="U21" s="24">
        <v>12.02</v>
      </c>
      <c r="V21" s="24">
        <v>1861.29</v>
      </c>
      <c r="W21" s="24">
        <v>15.36</v>
      </c>
      <c r="X21" s="24">
        <v>1986.16</v>
      </c>
      <c r="Y21" s="24">
        <v>15.6</v>
      </c>
      <c r="Z21" s="13">
        <f t="shared" si="3"/>
        <v>5760.79</v>
      </c>
      <c r="AA21" s="13">
        <f t="shared" si="4"/>
        <v>42.98</v>
      </c>
      <c r="AB21" s="24">
        <v>2124.52</v>
      </c>
      <c r="AC21" s="24">
        <v>15.59</v>
      </c>
      <c r="AD21" s="24">
        <v>2375.15</v>
      </c>
      <c r="AE21" s="24">
        <v>15.66</v>
      </c>
      <c r="AF21" s="24">
        <v>2709.36</v>
      </c>
      <c r="AG21" s="24">
        <v>15.61</v>
      </c>
      <c r="AH21" s="13">
        <f t="shared" si="5"/>
        <v>7209.0300000000007</v>
      </c>
      <c r="AI21" s="13">
        <f t="shared" si="6"/>
        <v>46.86</v>
      </c>
      <c r="AJ21" s="102">
        <f t="shared" si="8"/>
        <v>27837.78</v>
      </c>
      <c r="AK21" s="102">
        <f t="shared" si="9"/>
        <v>180.99</v>
      </c>
      <c r="AL21" s="102">
        <f t="shared" si="10"/>
        <v>28018.77</v>
      </c>
    </row>
    <row r="22" spans="1:38" s="7" customFormat="1" x14ac:dyDescent="0.2">
      <c r="A22" s="10">
        <f t="shared" si="7"/>
        <v>15</v>
      </c>
      <c r="B22" s="11" t="s">
        <v>34</v>
      </c>
      <c r="C22" s="12" t="s">
        <v>20</v>
      </c>
      <c r="D22" s="24">
        <v>1004.29</v>
      </c>
      <c r="E22" s="24">
        <v>1.55</v>
      </c>
      <c r="F22" s="24">
        <v>927.21</v>
      </c>
      <c r="G22" s="24">
        <v>11.6</v>
      </c>
      <c r="H22" s="24">
        <v>1001.86</v>
      </c>
      <c r="I22" s="24">
        <v>1.46</v>
      </c>
      <c r="J22" s="13">
        <f t="shared" si="0"/>
        <v>2933.36</v>
      </c>
      <c r="K22" s="13">
        <f t="shared" si="0"/>
        <v>14.61</v>
      </c>
      <c r="L22" s="24">
        <v>836.28</v>
      </c>
      <c r="M22" s="24">
        <v>0.2</v>
      </c>
      <c r="N22" s="24">
        <v>758.65</v>
      </c>
      <c r="O22" s="24">
        <v>1.1599999999999999</v>
      </c>
      <c r="P22" s="28">
        <v>659.61</v>
      </c>
      <c r="Q22" s="28">
        <v>1.02</v>
      </c>
      <c r="R22" s="13">
        <f t="shared" si="1"/>
        <v>2254.54</v>
      </c>
      <c r="S22" s="13">
        <f t="shared" si="2"/>
        <v>2.38</v>
      </c>
      <c r="T22" s="24">
        <v>748.87</v>
      </c>
      <c r="U22" s="24">
        <v>0.94</v>
      </c>
      <c r="V22" s="24">
        <v>697.64</v>
      </c>
      <c r="W22" s="24">
        <v>0.94</v>
      </c>
      <c r="X22" s="24">
        <v>727.38</v>
      </c>
      <c r="Y22" s="24">
        <v>1.29</v>
      </c>
      <c r="Z22" s="13">
        <f t="shared" si="3"/>
        <v>2173.89</v>
      </c>
      <c r="AA22" s="13">
        <f t="shared" si="4"/>
        <v>3.17</v>
      </c>
      <c r="AB22" s="24">
        <v>748.51</v>
      </c>
      <c r="AC22" s="24">
        <v>2.04</v>
      </c>
      <c r="AD22" s="24">
        <v>839.9</v>
      </c>
      <c r="AE22" s="24">
        <v>0.03</v>
      </c>
      <c r="AF22" s="24">
        <v>879.73</v>
      </c>
      <c r="AG22" s="24">
        <v>0.74</v>
      </c>
      <c r="AH22" s="13">
        <f t="shared" si="5"/>
        <v>2468.14</v>
      </c>
      <c r="AI22" s="13">
        <f t="shared" si="6"/>
        <v>2.8099999999999996</v>
      </c>
      <c r="AJ22" s="102">
        <f t="shared" si="8"/>
        <v>9829.9299999999985</v>
      </c>
      <c r="AK22" s="102">
        <f t="shared" si="9"/>
        <v>22.969999999999995</v>
      </c>
      <c r="AL22" s="102">
        <f t="shared" si="10"/>
        <v>9852.8999999999978</v>
      </c>
    </row>
    <row r="23" spans="1:38" s="7" customFormat="1" x14ac:dyDescent="0.2">
      <c r="A23" s="10">
        <f t="shared" si="7"/>
        <v>16</v>
      </c>
      <c r="B23" s="11" t="s">
        <v>35</v>
      </c>
      <c r="C23" s="12" t="s">
        <v>20</v>
      </c>
      <c r="D23" s="24">
        <v>1219.51</v>
      </c>
      <c r="E23" s="24">
        <v>-0.78</v>
      </c>
      <c r="F23" s="24">
        <v>1290.8</v>
      </c>
      <c r="G23" s="24">
        <v>-0.16</v>
      </c>
      <c r="H23" s="24">
        <v>1157.92</v>
      </c>
      <c r="I23" s="24">
        <v>0.45</v>
      </c>
      <c r="J23" s="13">
        <f t="shared" si="0"/>
        <v>3668.23</v>
      </c>
      <c r="K23" s="13">
        <f t="shared" si="0"/>
        <v>-0.49000000000000005</v>
      </c>
      <c r="L23" s="24">
        <v>1038.21</v>
      </c>
      <c r="M23" s="24">
        <v>0.45</v>
      </c>
      <c r="N23" s="24">
        <v>971.76</v>
      </c>
      <c r="O23" s="24">
        <v>1.05</v>
      </c>
      <c r="P23" s="28">
        <v>858.29</v>
      </c>
      <c r="Q23" s="28">
        <v>0.45</v>
      </c>
      <c r="R23" s="13">
        <f t="shared" si="1"/>
        <v>2868.26</v>
      </c>
      <c r="S23" s="13">
        <f t="shared" si="2"/>
        <v>1.95</v>
      </c>
      <c r="T23" s="24">
        <v>882.04</v>
      </c>
      <c r="U23" s="24">
        <v>0.45</v>
      </c>
      <c r="V23" s="24">
        <v>843.59</v>
      </c>
      <c r="W23" s="24">
        <v>0.45</v>
      </c>
      <c r="X23" s="24">
        <v>919.04</v>
      </c>
      <c r="Y23" s="24">
        <v>0.24</v>
      </c>
      <c r="Z23" s="13">
        <f t="shared" si="3"/>
        <v>2644.67</v>
      </c>
      <c r="AA23" s="13">
        <f t="shared" si="4"/>
        <v>1.1400000000000001</v>
      </c>
      <c r="AB23" s="24">
        <v>922.67</v>
      </c>
      <c r="AC23" s="24">
        <v>0.27</v>
      </c>
      <c r="AD23" s="24">
        <v>966.92</v>
      </c>
      <c r="AE23" s="24">
        <v>-9.1</v>
      </c>
      <c r="AF23" s="24">
        <v>1143.27</v>
      </c>
      <c r="AG23" s="24">
        <v>0.27</v>
      </c>
      <c r="AH23" s="13">
        <f t="shared" si="5"/>
        <v>3032.8599999999997</v>
      </c>
      <c r="AI23" s="13">
        <f t="shared" si="6"/>
        <v>-8.56</v>
      </c>
      <c r="AJ23" s="102">
        <f t="shared" si="8"/>
        <v>12214.02</v>
      </c>
      <c r="AK23" s="102">
        <f t="shared" si="9"/>
        <v>-5.9600000000000009</v>
      </c>
      <c r="AL23" s="102">
        <f t="shared" si="10"/>
        <v>12208.060000000001</v>
      </c>
    </row>
    <row r="24" spans="1:38" s="7" customFormat="1" x14ac:dyDescent="0.2">
      <c r="A24" s="10">
        <f t="shared" si="7"/>
        <v>17</v>
      </c>
      <c r="B24" s="11" t="s">
        <v>36</v>
      </c>
      <c r="C24" s="12" t="s">
        <v>20</v>
      </c>
      <c r="D24" s="24">
        <v>1556.25</v>
      </c>
      <c r="E24" s="24">
        <v>-2.48</v>
      </c>
      <c r="F24" s="24">
        <v>1452.32</v>
      </c>
      <c r="G24" s="24">
        <v>-6.2</v>
      </c>
      <c r="H24" s="24">
        <v>1498.53</v>
      </c>
      <c r="I24" s="24">
        <v>0.4</v>
      </c>
      <c r="J24" s="13">
        <f t="shared" ref="J24:K37" si="11">D24+F24+H24</f>
        <v>4507.0999999999995</v>
      </c>
      <c r="K24" s="13">
        <f t="shared" si="11"/>
        <v>-8.2799999999999994</v>
      </c>
      <c r="L24" s="24">
        <v>1264.1600000000001</v>
      </c>
      <c r="M24" s="24">
        <v>0.4</v>
      </c>
      <c r="N24" s="24">
        <v>1297.7</v>
      </c>
      <c r="O24" s="24">
        <v>0.1</v>
      </c>
      <c r="P24" s="28">
        <v>1206.8599999999999</v>
      </c>
      <c r="Q24" s="28">
        <v>-0.37</v>
      </c>
      <c r="R24" s="13">
        <f t="shared" si="1"/>
        <v>3768.7200000000003</v>
      </c>
      <c r="S24" s="13">
        <f t="shared" si="2"/>
        <v>0.13</v>
      </c>
      <c r="T24" s="24">
        <v>1218.44</v>
      </c>
      <c r="U24" s="24">
        <v>2.2799999999999998</v>
      </c>
      <c r="V24" s="24">
        <v>1179.17</v>
      </c>
      <c r="W24" s="24">
        <v>-6.99</v>
      </c>
      <c r="X24" s="24">
        <v>1126.4000000000001</v>
      </c>
      <c r="Y24" s="24">
        <v>0.18</v>
      </c>
      <c r="Z24" s="13">
        <f t="shared" si="3"/>
        <v>3524.01</v>
      </c>
      <c r="AA24" s="13">
        <f t="shared" si="4"/>
        <v>-4.5300000000000011</v>
      </c>
      <c r="AB24" s="24">
        <v>1291.9000000000001</v>
      </c>
      <c r="AC24" s="24">
        <v>0.18</v>
      </c>
      <c r="AD24" s="24">
        <v>1198.79</v>
      </c>
      <c r="AE24" s="24">
        <v>0.18</v>
      </c>
      <c r="AF24" s="24">
        <v>1312.19</v>
      </c>
      <c r="AG24" s="24">
        <v>0.18</v>
      </c>
      <c r="AH24" s="13">
        <f t="shared" si="5"/>
        <v>3802.88</v>
      </c>
      <c r="AI24" s="13">
        <f t="shared" si="6"/>
        <v>0.54</v>
      </c>
      <c r="AJ24" s="102">
        <f t="shared" si="8"/>
        <v>15602.71</v>
      </c>
      <c r="AK24" s="102">
        <f t="shared" si="9"/>
        <v>-12.14</v>
      </c>
      <c r="AL24" s="102">
        <f t="shared" si="10"/>
        <v>15590.57</v>
      </c>
    </row>
    <row r="25" spans="1:38" s="7" customFormat="1" x14ac:dyDescent="0.2">
      <c r="A25" s="10">
        <f t="shared" si="7"/>
        <v>18</v>
      </c>
      <c r="B25" s="11" t="s">
        <v>37</v>
      </c>
      <c r="C25" s="12" t="s">
        <v>20</v>
      </c>
      <c r="D25" s="24">
        <v>1240.0999999999999</v>
      </c>
      <c r="E25" s="24">
        <v>-1.07</v>
      </c>
      <c r="F25" s="24">
        <v>1174.55</v>
      </c>
      <c r="G25" s="24">
        <v>0</v>
      </c>
      <c r="H25" s="24">
        <v>1177.08</v>
      </c>
      <c r="I25" s="24">
        <v>0.26</v>
      </c>
      <c r="J25" s="13">
        <f t="shared" si="11"/>
        <v>3591.7299999999996</v>
      </c>
      <c r="K25" s="13">
        <f t="shared" si="11"/>
        <v>-0.81</v>
      </c>
      <c r="L25" s="24">
        <v>1130.56</v>
      </c>
      <c r="M25" s="24">
        <v>-1.02</v>
      </c>
      <c r="N25" s="24">
        <v>1040.46</v>
      </c>
      <c r="O25" s="24">
        <v>1.77</v>
      </c>
      <c r="P25" s="28">
        <v>1033.74</v>
      </c>
      <c r="Q25" s="28">
        <v>0</v>
      </c>
      <c r="R25" s="13">
        <f t="shared" si="1"/>
        <v>3204.76</v>
      </c>
      <c r="S25" s="13">
        <f t="shared" si="2"/>
        <v>0.75</v>
      </c>
      <c r="T25" s="24">
        <v>997.32</v>
      </c>
      <c r="U25" s="24">
        <v>0</v>
      </c>
      <c r="V25" s="24">
        <v>888.35</v>
      </c>
      <c r="W25" s="24">
        <v>1.78</v>
      </c>
      <c r="X25" s="24">
        <v>988.02</v>
      </c>
      <c r="Y25" s="24">
        <v>-2.36</v>
      </c>
      <c r="Z25" s="13">
        <f t="shared" si="3"/>
        <v>2873.69</v>
      </c>
      <c r="AA25" s="13">
        <f t="shared" si="4"/>
        <v>-0.57999999999999985</v>
      </c>
      <c r="AB25" s="24">
        <v>1046.29</v>
      </c>
      <c r="AC25" s="24">
        <v>0.4</v>
      </c>
      <c r="AD25" s="24">
        <v>1126.29</v>
      </c>
      <c r="AE25" s="24">
        <v>-0.46</v>
      </c>
      <c r="AF25" s="24">
        <v>921.21</v>
      </c>
      <c r="AG25" s="24">
        <v>0.18</v>
      </c>
      <c r="AH25" s="13">
        <f t="shared" si="5"/>
        <v>3093.79</v>
      </c>
      <c r="AI25" s="13">
        <f t="shared" si="6"/>
        <v>0.12</v>
      </c>
      <c r="AJ25" s="102">
        <f t="shared" si="8"/>
        <v>12763.970000000001</v>
      </c>
      <c r="AK25" s="102">
        <f t="shared" si="9"/>
        <v>-0.51999999999999991</v>
      </c>
      <c r="AL25" s="102">
        <f t="shared" si="10"/>
        <v>12763.45</v>
      </c>
    </row>
    <row r="26" spans="1:38" s="7" customFormat="1" x14ac:dyDescent="0.2">
      <c r="A26" s="10">
        <f t="shared" si="7"/>
        <v>19</v>
      </c>
      <c r="B26" s="11" t="s">
        <v>38</v>
      </c>
      <c r="C26" s="12" t="s">
        <v>20</v>
      </c>
      <c r="D26" s="24">
        <v>760.31</v>
      </c>
      <c r="E26" s="24">
        <v>0.9</v>
      </c>
      <c r="F26" s="24">
        <v>739.11</v>
      </c>
      <c r="G26" s="24">
        <v>0.9</v>
      </c>
      <c r="H26" s="24">
        <v>698.81</v>
      </c>
      <c r="I26" s="24">
        <v>0.9</v>
      </c>
      <c r="J26" s="13">
        <f t="shared" si="11"/>
        <v>2198.23</v>
      </c>
      <c r="K26" s="13">
        <f t="shared" si="11"/>
        <v>2.7</v>
      </c>
      <c r="L26" s="24">
        <v>648.64</v>
      </c>
      <c r="M26" s="24">
        <v>1.08</v>
      </c>
      <c r="N26" s="24">
        <v>584.70000000000005</v>
      </c>
      <c r="O26" s="24">
        <v>-4.87</v>
      </c>
      <c r="P26" s="28">
        <v>613.59</v>
      </c>
      <c r="Q26" s="28">
        <v>-9.99</v>
      </c>
      <c r="R26" s="13">
        <f t="shared" si="1"/>
        <v>1846.9300000000003</v>
      </c>
      <c r="S26" s="13">
        <f t="shared" si="2"/>
        <v>-13.780000000000001</v>
      </c>
      <c r="T26" s="24">
        <v>576.30999999999995</v>
      </c>
      <c r="U26" s="24">
        <v>0.54</v>
      </c>
      <c r="V26" s="24">
        <v>569.32000000000005</v>
      </c>
      <c r="W26" s="24">
        <v>1.08</v>
      </c>
      <c r="X26" s="24">
        <v>578.58000000000004</v>
      </c>
      <c r="Y26" s="24">
        <v>0.89</v>
      </c>
      <c r="Z26" s="13">
        <f t="shared" si="3"/>
        <v>1724.21</v>
      </c>
      <c r="AA26" s="13">
        <f t="shared" si="4"/>
        <v>2.5100000000000002</v>
      </c>
      <c r="AB26" s="24">
        <v>686.2</v>
      </c>
      <c r="AC26" s="24">
        <v>0.72</v>
      </c>
      <c r="AD26" s="24">
        <v>653.42999999999995</v>
      </c>
      <c r="AE26" s="24">
        <v>0.72</v>
      </c>
      <c r="AF26" s="24">
        <v>691.58</v>
      </c>
      <c r="AG26" s="24">
        <v>1.4</v>
      </c>
      <c r="AH26" s="13">
        <f t="shared" si="5"/>
        <v>2031.21</v>
      </c>
      <c r="AI26" s="13">
        <f t="shared" si="6"/>
        <v>2.84</v>
      </c>
      <c r="AJ26" s="102">
        <f t="shared" si="8"/>
        <v>7800.5800000000008</v>
      </c>
      <c r="AK26" s="102">
        <f t="shared" si="9"/>
        <v>-5.7300000000000022</v>
      </c>
      <c r="AL26" s="102">
        <f t="shared" si="10"/>
        <v>7794.8500000000013</v>
      </c>
    </row>
    <row r="27" spans="1:38" s="7" customFormat="1" x14ac:dyDescent="0.2">
      <c r="A27" s="10">
        <f t="shared" si="7"/>
        <v>20</v>
      </c>
      <c r="B27" s="11" t="s">
        <v>39</v>
      </c>
      <c r="C27" s="12" t="s">
        <v>20</v>
      </c>
      <c r="D27" s="24">
        <v>641.27</v>
      </c>
      <c r="E27" s="24">
        <v>-3</v>
      </c>
      <c r="F27" s="24">
        <v>503.93</v>
      </c>
      <c r="G27" s="24">
        <v>0</v>
      </c>
      <c r="H27" s="24">
        <v>605.12</v>
      </c>
      <c r="I27" s="24">
        <v>0.08</v>
      </c>
      <c r="J27" s="13">
        <f t="shared" si="11"/>
        <v>1750.3200000000002</v>
      </c>
      <c r="K27" s="13">
        <f t="shared" si="11"/>
        <v>-2.92</v>
      </c>
      <c r="L27" s="24">
        <v>556.1</v>
      </c>
      <c r="M27" s="24">
        <v>-5.23</v>
      </c>
      <c r="N27" s="24">
        <v>536.15</v>
      </c>
      <c r="O27" s="24">
        <v>0</v>
      </c>
      <c r="P27" s="28">
        <v>514.95000000000005</v>
      </c>
      <c r="Q27" s="28">
        <v>-2.31</v>
      </c>
      <c r="R27" s="13">
        <f t="shared" si="1"/>
        <v>1607.2</v>
      </c>
      <c r="S27" s="13">
        <f t="shared" si="2"/>
        <v>-7.5400000000000009</v>
      </c>
      <c r="T27" s="24">
        <v>501.28</v>
      </c>
      <c r="U27" s="24">
        <v>0.18</v>
      </c>
      <c r="V27" s="24">
        <v>502.74</v>
      </c>
      <c r="W27" s="24">
        <v>-1.94</v>
      </c>
      <c r="X27" s="24">
        <v>548.94000000000005</v>
      </c>
      <c r="Y27" s="24">
        <v>0.18</v>
      </c>
      <c r="Z27" s="13">
        <f t="shared" si="3"/>
        <v>1552.96</v>
      </c>
      <c r="AA27" s="13">
        <f t="shared" si="4"/>
        <v>-1.58</v>
      </c>
      <c r="AB27" s="24">
        <v>553.76</v>
      </c>
      <c r="AC27" s="24">
        <v>0.35</v>
      </c>
      <c r="AD27" s="24">
        <v>555.04</v>
      </c>
      <c r="AE27" s="24">
        <v>-0.04</v>
      </c>
      <c r="AF27" s="24">
        <v>578</v>
      </c>
      <c r="AG27" s="24">
        <v>-0.25</v>
      </c>
      <c r="AH27" s="13">
        <f t="shared" si="5"/>
        <v>1686.8</v>
      </c>
      <c r="AI27" s="13">
        <f t="shared" si="6"/>
        <v>0.06</v>
      </c>
      <c r="AJ27" s="102">
        <f t="shared" si="8"/>
        <v>6597.2800000000007</v>
      </c>
      <c r="AK27" s="102">
        <f t="shared" si="9"/>
        <v>-11.98</v>
      </c>
      <c r="AL27" s="102">
        <f t="shared" si="10"/>
        <v>6585.3000000000011</v>
      </c>
    </row>
    <row r="28" spans="1:38" s="7" customFormat="1" x14ac:dyDescent="0.2">
      <c r="A28" s="10">
        <f t="shared" si="7"/>
        <v>21</v>
      </c>
      <c r="B28" s="11" t="s">
        <v>40</v>
      </c>
      <c r="C28" s="12" t="s">
        <v>20</v>
      </c>
      <c r="D28" s="24">
        <v>2265.39</v>
      </c>
      <c r="E28" s="24">
        <v>-1.54</v>
      </c>
      <c r="F28" s="24">
        <v>2308.41</v>
      </c>
      <c r="G28" s="24">
        <v>10.73</v>
      </c>
      <c r="H28" s="24">
        <v>2210.17</v>
      </c>
      <c r="I28" s="24">
        <v>-1.4</v>
      </c>
      <c r="J28" s="13">
        <f t="shared" si="11"/>
        <v>6783.9699999999993</v>
      </c>
      <c r="K28" s="13">
        <f t="shared" si="11"/>
        <v>7.7900000000000009</v>
      </c>
      <c r="L28" s="24">
        <v>2037.55</v>
      </c>
      <c r="M28" s="24">
        <v>10.1</v>
      </c>
      <c r="N28" s="24">
        <v>1992.98</v>
      </c>
      <c r="O28" s="24">
        <v>1.94</v>
      </c>
      <c r="P28" s="28">
        <v>1959.78</v>
      </c>
      <c r="Q28" s="28">
        <v>6.62</v>
      </c>
      <c r="R28" s="13">
        <f t="shared" si="1"/>
        <v>5990.3099999999995</v>
      </c>
      <c r="S28" s="13">
        <f t="shared" si="2"/>
        <v>18.66</v>
      </c>
      <c r="T28" s="24">
        <v>1811.82</v>
      </c>
      <c r="U28" s="24">
        <v>2.97</v>
      </c>
      <c r="V28" s="24">
        <v>1742.12</v>
      </c>
      <c r="W28" s="24">
        <v>1.6</v>
      </c>
      <c r="X28" s="24">
        <v>1733.72</v>
      </c>
      <c r="Y28" s="24">
        <v>1.53</v>
      </c>
      <c r="Z28" s="13">
        <f t="shared" si="3"/>
        <v>5287.66</v>
      </c>
      <c r="AA28" s="13">
        <f t="shared" si="4"/>
        <v>6.1000000000000005</v>
      </c>
      <c r="AB28" s="24">
        <v>1899.51</v>
      </c>
      <c r="AC28" s="24">
        <v>9.01</v>
      </c>
      <c r="AD28" s="24">
        <v>2048.5500000000002</v>
      </c>
      <c r="AE28" s="24">
        <v>2.29</v>
      </c>
      <c r="AF28" s="24">
        <v>2145.83</v>
      </c>
      <c r="AG28" s="24">
        <v>-1.04</v>
      </c>
      <c r="AH28" s="13">
        <f t="shared" si="5"/>
        <v>6093.89</v>
      </c>
      <c r="AI28" s="13">
        <f t="shared" si="6"/>
        <v>10.260000000000002</v>
      </c>
      <c r="AJ28" s="102">
        <f t="shared" si="8"/>
        <v>24155.829999999998</v>
      </c>
      <c r="AK28" s="102">
        <f t="shared" si="9"/>
        <v>42.81</v>
      </c>
      <c r="AL28" s="102">
        <f t="shared" si="10"/>
        <v>24198.639999999999</v>
      </c>
    </row>
    <row r="29" spans="1:38" s="7" customFormat="1" x14ac:dyDescent="0.2">
      <c r="A29" s="10">
        <f t="shared" si="7"/>
        <v>22</v>
      </c>
      <c r="B29" s="11" t="s">
        <v>41</v>
      </c>
      <c r="C29" s="12" t="s">
        <v>20</v>
      </c>
      <c r="D29" s="24">
        <v>1848.09</v>
      </c>
      <c r="E29" s="24">
        <v>-0.6</v>
      </c>
      <c r="F29" s="24">
        <v>1636.39</v>
      </c>
      <c r="G29" s="24">
        <v>-1.44</v>
      </c>
      <c r="H29" s="24">
        <v>1672.18</v>
      </c>
      <c r="I29" s="24">
        <v>0.18</v>
      </c>
      <c r="J29" s="13">
        <f t="shared" si="11"/>
        <v>5156.66</v>
      </c>
      <c r="K29" s="13">
        <f t="shared" si="11"/>
        <v>-1.86</v>
      </c>
      <c r="L29" s="24">
        <v>1534.62</v>
      </c>
      <c r="M29" s="24">
        <v>0.18</v>
      </c>
      <c r="N29" s="24">
        <v>1615.46</v>
      </c>
      <c r="O29" s="24">
        <v>-0.36</v>
      </c>
      <c r="P29" s="28">
        <v>1350.18</v>
      </c>
      <c r="Q29" s="28">
        <v>-1.62</v>
      </c>
      <c r="R29" s="13">
        <f t="shared" si="1"/>
        <v>4500.26</v>
      </c>
      <c r="S29" s="13">
        <f t="shared" si="2"/>
        <v>-1.8</v>
      </c>
      <c r="T29" s="24">
        <v>1348.95</v>
      </c>
      <c r="U29" s="24">
        <v>5.6</v>
      </c>
      <c r="V29" s="24">
        <v>1263.74</v>
      </c>
      <c r="W29" s="24">
        <v>0.18</v>
      </c>
      <c r="X29" s="24">
        <v>1368.89</v>
      </c>
      <c r="Y29" s="24">
        <v>0.18</v>
      </c>
      <c r="Z29" s="13">
        <f t="shared" si="3"/>
        <v>3981.58</v>
      </c>
      <c r="AA29" s="13">
        <f t="shared" si="4"/>
        <v>5.9599999999999991</v>
      </c>
      <c r="AB29" s="24">
        <v>1475.1</v>
      </c>
      <c r="AC29" s="24">
        <v>-28.54</v>
      </c>
      <c r="AD29" s="24">
        <v>1524.81</v>
      </c>
      <c r="AE29" s="24">
        <v>0.47</v>
      </c>
      <c r="AF29" s="24">
        <v>1542.69</v>
      </c>
      <c r="AG29" s="24">
        <v>-0.45</v>
      </c>
      <c r="AH29" s="13">
        <f t="shared" si="5"/>
        <v>4542.6000000000004</v>
      </c>
      <c r="AI29" s="13">
        <f t="shared" si="6"/>
        <v>-28.52</v>
      </c>
      <c r="AJ29" s="102">
        <f t="shared" si="8"/>
        <v>18181.099999999999</v>
      </c>
      <c r="AK29" s="102">
        <f t="shared" si="9"/>
        <v>-26.22</v>
      </c>
      <c r="AL29" s="102">
        <f t="shared" si="10"/>
        <v>18154.879999999997</v>
      </c>
    </row>
    <row r="30" spans="1:38" s="7" customFormat="1" x14ac:dyDescent="0.2">
      <c r="A30" s="10">
        <f t="shared" si="7"/>
        <v>23</v>
      </c>
      <c r="B30" s="11" t="s">
        <v>42</v>
      </c>
      <c r="C30" s="12" t="s">
        <v>20</v>
      </c>
      <c r="D30" s="24">
        <v>3024.2</v>
      </c>
      <c r="E30" s="24">
        <v>4.3600000000000003</v>
      </c>
      <c r="F30" s="24">
        <v>2875.07</v>
      </c>
      <c r="G30" s="24">
        <v>21.98</v>
      </c>
      <c r="H30" s="24">
        <v>2601.2600000000002</v>
      </c>
      <c r="I30" s="24">
        <v>4.29</v>
      </c>
      <c r="J30" s="13">
        <f t="shared" si="11"/>
        <v>8500.5300000000007</v>
      </c>
      <c r="K30" s="13">
        <f t="shared" si="11"/>
        <v>30.63</v>
      </c>
      <c r="L30" s="24">
        <v>2068</v>
      </c>
      <c r="M30" s="24">
        <v>8.9600000000000009</v>
      </c>
      <c r="N30" s="24">
        <v>1811.88</v>
      </c>
      <c r="O30" s="24">
        <v>2.88</v>
      </c>
      <c r="P30" s="28">
        <v>1527.94</v>
      </c>
      <c r="Q30" s="28">
        <v>-4.6500000000000004</v>
      </c>
      <c r="R30" s="13">
        <f t="shared" si="1"/>
        <v>5407.82</v>
      </c>
      <c r="S30" s="13">
        <f t="shared" si="2"/>
        <v>7.1899999999999995</v>
      </c>
      <c r="T30" s="24">
        <v>1444.24</v>
      </c>
      <c r="U30" s="24">
        <v>-0.16</v>
      </c>
      <c r="V30" s="24">
        <v>1509.19</v>
      </c>
      <c r="W30" s="24">
        <v>-0.72</v>
      </c>
      <c r="X30" s="24">
        <v>2040.84</v>
      </c>
      <c r="Y30" s="24">
        <v>2.35</v>
      </c>
      <c r="Z30" s="13">
        <f t="shared" si="3"/>
        <v>4994.2700000000004</v>
      </c>
      <c r="AA30" s="13">
        <f t="shared" si="4"/>
        <v>1.4700000000000002</v>
      </c>
      <c r="AB30" s="24">
        <v>1679.98</v>
      </c>
      <c r="AC30" s="24">
        <v>2.35</v>
      </c>
      <c r="AD30" s="24">
        <v>2227.52</v>
      </c>
      <c r="AE30" s="24">
        <v>1.7</v>
      </c>
      <c r="AF30" s="24">
        <v>2550.27</v>
      </c>
      <c r="AG30" s="24">
        <v>-1.05</v>
      </c>
      <c r="AH30" s="13">
        <f t="shared" si="5"/>
        <v>6457.77</v>
      </c>
      <c r="AI30" s="13">
        <f t="shared" si="6"/>
        <v>3</v>
      </c>
      <c r="AJ30" s="102">
        <f t="shared" si="8"/>
        <v>25360.390000000003</v>
      </c>
      <c r="AK30" s="102">
        <f t="shared" si="9"/>
        <v>42.29</v>
      </c>
      <c r="AL30" s="102">
        <f t="shared" si="10"/>
        <v>25402.680000000004</v>
      </c>
    </row>
    <row r="31" spans="1:38" s="7" customFormat="1" x14ac:dyDescent="0.2">
      <c r="A31" s="10">
        <f t="shared" si="7"/>
        <v>24</v>
      </c>
      <c r="B31" s="11" t="s">
        <v>43</v>
      </c>
      <c r="C31" s="12" t="s">
        <v>20</v>
      </c>
      <c r="D31" s="24">
        <v>845.69</v>
      </c>
      <c r="E31" s="24">
        <v>0.96</v>
      </c>
      <c r="F31" s="24">
        <v>803.44</v>
      </c>
      <c r="G31" s="24">
        <v>-0.5</v>
      </c>
      <c r="H31" s="24">
        <v>819.95</v>
      </c>
      <c r="I31" s="24">
        <v>0.31</v>
      </c>
      <c r="J31" s="13">
        <f t="shared" si="11"/>
        <v>2469.08</v>
      </c>
      <c r="K31" s="13">
        <f t="shared" si="11"/>
        <v>0.77</v>
      </c>
      <c r="L31" s="24">
        <v>748.02</v>
      </c>
      <c r="M31" s="24">
        <v>-1.24</v>
      </c>
      <c r="N31" s="24">
        <v>675.89</v>
      </c>
      <c r="O31" s="24">
        <v>-0.64</v>
      </c>
      <c r="P31" s="28">
        <v>699.66</v>
      </c>
      <c r="Q31" s="28">
        <v>2.65</v>
      </c>
      <c r="R31" s="13">
        <f t="shared" si="1"/>
        <v>2123.5699999999997</v>
      </c>
      <c r="S31" s="13">
        <f t="shared" si="2"/>
        <v>0.77</v>
      </c>
      <c r="T31" s="24">
        <v>676.45</v>
      </c>
      <c r="U31" s="24">
        <v>0.18</v>
      </c>
      <c r="V31" s="24">
        <v>660.63</v>
      </c>
      <c r="W31" s="24">
        <v>1.44</v>
      </c>
      <c r="X31" s="24">
        <v>662.43</v>
      </c>
      <c r="Y31" s="24">
        <v>1.77</v>
      </c>
      <c r="Z31" s="13">
        <f t="shared" si="3"/>
        <v>1999.5099999999998</v>
      </c>
      <c r="AA31" s="13">
        <f t="shared" si="4"/>
        <v>3.3899999999999997</v>
      </c>
      <c r="AB31" s="24">
        <v>685.25</v>
      </c>
      <c r="AC31" s="24">
        <v>0.18</v>
      </c>
      <c r="AD31" s="24">
        <v>719.17</v>
      </c>
      <c r="AE31" s="24">
        <v>0</v>
      </c>
      <c r="AF31" s="24">
        <v>685.8</v>
      </c>
      <c r="AG31" s="24">
        <v>15.18</v>
      </c>
      <c r="AH31" s="13">
        <f t="shared" si="5"/>
        <v>2090.2200000000003</v>
      </c>
      <c r="AI31" s="13">
        <f t="shared" si="6"/>
        <v>15.36</v>
      </c>
      <c r="AJ31" s="102">
        <f t="shared" si="8"/>
        <v>8682.380000000001</v>
      </c>
      <c r="AK31" s="102">
        <f t="shared" si="9"/>
        <v>20.29</v>
      </c>
      <c r="AL31" s="102">
        <f t="shared" si="10"/>
        <v>8702.6700000000019</v>
      </c>
    </row>
    <row r="32" spans="1:38" s="7" customFormat="1" x14ac:dyDescent="0.2">
      <c r="A32" s="10">
        <f t="shared" si="7"/>
        <v>25</v>
      </c>
      <c r="B32" s="11" t="s">
        <v>44</v>
      </c>
      <c r="C32" s="12" t="s">
        <v>20</v>
      </c>
      <c r="D32" s="24">
        <v>898.88</v>
      </c>
      <c r="E32" s="24">
        <v>2.25</v>
      </c>
      <c r="F32" s="24">
        <v>933.35</v>
      </c>
      <c r="G32" s="24">
        <v>-0.5</v>
      </c>
      <c r="H32" s="24">
        <v>835.92</v>
      </c>
      <c r="I32" s="24">
        <v>1.76</v>
      </c>
      <c r="J32" s="13">
        <f t="shared" si="11"/>
        <v>2668.15</v>
      </c>
      <c r="K32" s="13">
        <f t="shared" si="11"/>
        <v>3.51</v>
      </c>
      <c r="L32" s="24">
        <v>828.64</v>
      </c>
      <c r="M32" s="24">
        <v>1.52</v>
      </c>
      <c r="N32" s="24">
        <v>810.13</v>
      </c>
      <c r="O32" s="24">
        <v>3.32</v>
      </c>
      <c r="P32" s="28">
        <v>813.55</v>
      </c>
      <c r="Q32" s="28">
        <v>0.65</v>
      </c>
      <c r="R32" s="13">
        <f t="shared" si="1"/>
        <v>2452.3199999999997</v>
      </c>
      <c r="S32" s="13">
        <f t="shared" si="2"/>
        <v>5.49</v>
      </c>
      <c r="T32" s="24">
        <v>743.99</v>
      </c>
      <c r="U32" s="24">
        <v>-0.06</v>
      </c>
      <c r="V32" s="24">
        <v>700.67</v>
      </c>
      <c r="W32" s="24">
        <v>4.6100000000000003</v>
      </c>
      <c r="X32" s="24">
        <v>652.16</v>
      </c>
      <c r="Y32" s="24">
        <v>0.86</v>
      </c>
      <c r="Z32" s="13">
        <f t="shared" si="3"/>
        <v>2096.8199999999997</v>
      </c>
      <c r="AA32" s="13">
        <f t="shared" si="4"/>
        <v>5.410000000000001</v>
      </c>
      <c r="AB32" s="24">
        <v>752.8</v>
      </c>
      <c r="AC32" s="24">
        <v>0.86</v>
      </c>
      <c r="AD32" s="24">
        <v>832.9</v>
      </c>
      <c r="AE32" s="24">
        <v>0.86</v>
      </c>
      <c r="AF32" s="24">
        <v>815.34</v>
      </c>
      <c r="AG32" s="24">
        <v>1.22</v>
      </c>
      <c r="AH32" s="13">
        <f t="shared" si="5"/>
        <v>2401.04</v>
      </c>
      <c r="AI32" s="13">
        <f t="shared" si="6"/>
        <v>2.94</v>
      </c>
      <c r="AJ32" s="102">
        <f t="shared" si="8"/>
        <v>9618.3299999999981</v>
      </c>
      <c r="AK32" s="102">
        <f t="shared" si="9"/>
        <v>17.350000000000001</v>
      </c>
      <c r="AL32" s="102">
        <f t="shared" si="10"/>
        <v>9635.6799999999985</v>
      </c>
    </row>
    <row r="33" spans="1:38" s="7" customFormat="1" x14ac:dyDescent="0.2">
      <c r="A33" s="10">
        <f t="shared" si="7"/>
        <v>26</v>
      </c>
      <c r="B33" s="11" t="s">
        <v>45</v>
      </c>
      <c r="C33" s="12" t="s">
        <v>20</v>
      </c>
      <c r="D33" s="24">
        <v>2646.31</v>
      </c>
      <c r="E33" s="24">
        <v>1.2</v>
      </c>
      <c r="F33" s="24">
        <v>2715.19</v>
      </c>
      <c r="G33" s="24">
        <v>0.06</v>
      </c>
      <c r="H33" s="24">
        <v>2472.39</v>
      </c>
      <c r="I33" s="24">
        <v>4.47</v>
      </c>
      <c r="J33" s="13">
        <f t="shared" si="11"/>
        <v>7833.8899999999994</v>
      </c>
      <c r="K33" s="13">
        <f t="shared" si="11"/>
        <v>5.7299999999999995</v>
      </c>
      <c r="L33" s="24">
        <v>2388.96</v>
      </c>
      <c r="M33" s="24">
        <v>-1.85</v>
      </c>
      <c r="N33" s="24">
        <v>2081.2199999999998</v>
      </c>
      <c r="O33" s="24">
        <v>0.35</v>
      </c>
      <c r="P33" s="28">
        <v>2011.12</v>
      </c>
      <c r="Q33" s="28">
        <v>0.16</v>
      </c>
      <c r="R33" s="13">
        <f t="shared" si="1"/>
        <v>6481.3</v>
      </c>
      <c r="S33" s="13">
        <f t="shared" si="2"/>
        <v>-1.34</v>
      </c>
      <c r="T33" s="24">
        <v>1757.61</v>
      </c>
      <c r="U33" s="24">
        <v>2.2799999999999998</v>
      </c>
      <c r="V33" s="24">
        <v>1744.62</v>
      </c>
      <c r="W33" s="24">
        <v>-1.43</v>
      </c>
      <c r="X33" s="24">
        <v>1782.76</v>
      </c>
      <c r="Y33" s="24">
        <v>2</v>
      </c>
      <c r="Z33" s="13">
        <f t="shared" si="3"/>
        <v>5284.99</v>
      </c>
      <c r="AA33" s="13">
        <f t="shared" si="4"/>
        <v>2.8499999999999996</v>
      </c>
      <c r="AB33" s="24">
        <v>1965.32</v>
      </c>
      <c r="AC33" s="24">
        <v>0.67</v>
      </c>
      <c r="AD33" s="24">
        <v>2298.4499999999998</v>
      </c>
      <c r="AE33" s="24">
        <v>-3.37</v>
      </c>
      <c r="AF33" s="24">
        <v>2452.09</v>
      </c>
      <c r="AG33" s="24">
        <v>2</v>
      </c>
      <c r="AH33" s="13">
        <f t="shared" si="5"/>
        <v>6715.86</v>
      </c>
      <c r="AI33" s="13">
        <f t="shared" si="6"/>
        <v>-0.70000000000000018</v>
      </c>
      <c r="AJ33" s="102">
        <f t="shared" si="8"/>
        <v>26316.04</v>
      </c>
      <c r="AK33" s="102">
        <f t="shared" si="9"/>
        <v>6.5399999999999991</v>
      </c>
      <c r="AL33" s="102">
        <f t="shared" si="10"/>
        <v>26322.58</v>
      </c>
    </row>
    <row r="34" spans="1:38" s="7" customFormat="1" x14ac:dyDescent="0.2">
      <c r="A34" s="10">
        <f t="shared" si="7"/>
        <v>27</v>
      </c>
      <c r="B34" s="11" t="s">
        <v>46</v>
      </c>
      <c r="C34" s="12" t="s">
        <v>20</v>
      </c>
      <c r="D34" s="24">
        <v>1507.8</v>
      </c>
      <c r="E34" s="24">
        <v>3.14</v>
      </c>
      <c r="F34" s="24">
        <v>1396.97</v>
      </c>
      <c r="G34" s="24">
        <v>1.19</v>
      </c>
      <c r="H34" s="24">
        <v>1360.15</v>
      </c>
      <c r="I34" s="24">
        <v>-0.22</v>
      </c>
      <c r="J34" s="13">
        <f t="shared" si="11"/>
        <v>4264.92</v>
      </c>
      <c r="K34" s="13">
        <f t="shared" si="11"/>
        <v>4.1100000000000003</v>
      </c>
      <c r="L34" s="24">
        <v>1268.26</v>
      </c>
      <c r="M34" s="24">
        <v>0.13</v>
      </c>
      <c r="N34" s="24">
        <v>1249.19</v>
      </c>
      <c r="O34" s="24">
        <v>-17.190000000000001</v>
      </c>
      <c r="P34" s="28">
        <v>1025.94</v>
      </c>
      <c r="Q34" s="28">
        <v>0.94</v>
      </c>
      <c r="R34" s="13">
        <f t="shared" si="1"/>
        <v>3543.39</v>
      </c>
      <c r="S34" s="13">
        <f t="shared" si="2"/>
        <v>-16.12</v>
      </c>
      <c r="T34" s="24">
        <v>1069.58</v>
      </c>
      <c r="U34" s="24">
        <v>-1.32</v>
      </c>
      <c r="V34" s="24">
        <v>1094.4100000000001</v>
      </c>
      <c r="W34" s="24">
        <v>-0.25</v>
      </c>
      <c r="X34" s="24">
        <v>1047.79</v>
      </c>
      <c r="Y34" s="24">
        <v>-0.55000000000000004</v>
      </c>
      <c r="Z34" s="13">
        <f t="shared" si="3"/>
        <v>3211.7799999999997</v>
      </c>
      <c r="AA34" s="13">
        <f t="shared" si="4"/>
        <v>-2.12</v>
      </c>
      <c r="AB34" s="24">
        <v>1142.68</v>
      </c>
      <c r="AC34" s="24">
        <v>1.33</v>
      </c>
      <c r="AD34" s="24">
        <v>1386.54</v>
      </c>
      <c r="AE34" s="24">
        <v>1.42</v>
      </c>
      <c r="AF34" s="24">
        <v>1329.16</v>
      </c>
      <c r="AG34" s="24">
        <v>0.24</v>
      </c>
      <c r="AH34" s="13">
        <f t="shared" si="5"/>
        <v>3858.38</v>
      </c>
      <c r="AI34" s="13">
        <f t="shared" si="6"/>
        <v>2.99</v>
      </c>
      <c r="AJ34" s="102">
        <f t="shared" si="8"/>
        <v>14878.470000000001</v>
      </c>
      <c r="AK34" s="102">
        <f t="shared" si="9"/>
        <v>-11.140000000000002</v>
      </c>
      <c r="AL34" s="102">
        <f t="shared" si="10"/>
        <v>14867.330000000002</v>
      </c>
    </row>
    <row r="35" spans="1:38" s="7" customFormat="1" x14ac:dyDescent="0.2">
      <c r="A35" s="10">
        <f t="shared" si="7"/>
        <v>28</v>
      </c>
      <c r="B35" s="11" t="s">
        <v>47</v>
      </c>
      <c r="C35" s="12" t="s">
        <v>20</v>
      </c>
      <c r="D35" s="24">
        <v>533.82000000000005</v>
      </c>
      <c r="E35" s="24">
        <v>0.35</v>
      </c>
      <c r="F35" s="24">
        <v>479.62</v>
      </c>
      <c r="G35" s="24">
        <v>-3.53</v>
      </c>
      <c r="H35" s="24">
        <v>492.35</v>
      </c>
      <c r="I35" s="24">
        <v>0.27</v>
      </c>
      <c r="J35" s="13">
        <f t="shared" si="11"/>
        <v>1505.79</v>
      </c>
      <c r="K35" s="13">
        <f t="shared" si="11"/>
        <v>-2.9099999999999997</v>
      </c>
      <c r="L35" s="24">
        <v>465.58</v>
      </c>
      <c r="M35" s="24">
        <v>0.35</v>
      </c>
      <c r="N35" s="24">
        <v>468.27</v>
      </c>
      <c r="O35" s="24">
        <v>0.35</v>
      </c>
      <c r="P35" s="28">
        <v>427.27</v>
      </c>
      <c r="Q35" s="28">
        <v>0.35</v>
      </c>
      <c r="R35" s="13">
        <f t="shared" si="1"/>
        <v>1361.12</v>
      </c>
      <c r="S35" s="13">
        <f t="shared" si="2"/>
        <v>1.0499999999999998</v>
      </c>
      <c r="T35" s="24">
        <v>429.3</v>
      </c>
      <c r="U35" s="24">
        <v>0.35</v>
      </c>
      <c r="V35" s="24">
        <v>437.46</v>
      </c>
      <c r="W35" s="24">
        <v>0.35</v>
      </c>
      <c r="X35" s="24">
        <v>427.19</v>
      </c>
      <c r="Y35" s="24">
        <v>0.08</v>
      </c>
      <c r="Z35" s="13">
        <f t="shared" si="3"/>
        <v>1293.95</v>
      </c>
      <c r="AA35" s="13">
        <f t="shared" si="4"/>
        <v>0.77999999999999992</v>
      </c>
      <c r="AB35" s="24">
        <v>449.28</v>
      </c>
      <c r="AC35" s="24">
        <v>-0.66</v>
      </c>
      <c r="AD35" s="24">
        <v>504.48</v>
      </c>
      <c r="AE35" s="24">
        <v>0.17</v>
      </c>
      <c r="AF35" s="24">
        <v>461.42</v>
      </c>
      <c r="AG35" s="24">
        <v>0</v>
      </c>
      <c r="AH35" s="13">
        <f t="shared" si="5"/>
        <v>1415.18</v>
      </c>
      <c r="AI35" s="13">
        <f t="shared" si="6"/>
        <v>-0.49</v>
      </c>
      <c r="AJ35" s="102">
        <f t="shared" si="8"/>
        <v>5576.04</v>
      </c>
      <c r="AK35" s="102">
        <f t="shared" si="9"/>
        <v>-1.57</v>
      </c>
      <c r="AL35" s="102">
        <f t="shared" si="10"/>
        <v>5574.47</v>
      </c>
    </row>
    <row r="36" spans="1:38" s="7" customFormat="1" x14ac:dyDescent="0.2">
      <c r="A36" s="10">
        <f t="shared" si="7"/>
        <v>29</v>
      </c>
      <c r="B36" s="11" t="s">
        <v>48</v>
      </c>
      <c r="C36" s="12" t="s">
        <v>20</v>
      </c>
      <c r="D36" s="24">
        <v>2140.9499999999998</v>
      </c>
      <c r="E36" s="24">
        <v>-0.48</v>
      </c>
      <c r="F36" s="24">
        <v>2244.9899999999998</v>
      </c>
      <c r="G36" s="24">
        <v>-2.06</v>
      </c>
      <c r="H36" s="24">
        <v>2043.61</v>
      </c>
      <c r="I36" s="24">
        <v>0.22</v>
      </c>
      <c r="J36" s="13">
        <f t="shared" si="11"/>
        <v>6429.5499999999993</v>
      </c>
      <c r="K36" s="13">
        <f t="shared" si="11"/>
        <v>-2.3199999999999998</v>
      </c>
      <c r="L36" s="24">
        <v>1886.23</v>
      </c>
      <c r="M36" s="24">
        <v>-0.66</v>
      </c>
      <c r="N36" s="24">
        <v>1671.35</v>
      </c>
      <c r="O36" s="24">
        <v>-2.4</v>
      </c>
      <c r="P36" s="28">
        <v>0</v>
      </c>
      <c r="Q36" s="28">
        <v>0</v>
      </c>
      <c r="R36" s="13">
        <f t="shared" si="1"/>
        <v>3557.58</v>
      </c>
      <c r="S36" s="13">
        <f t="shared" si="2"/>
        <v>-3.06</v>
      </c>
      <c r="T36" s="24">
        <v>1439.35</v>
      </c>
      <c r="U36" s="24">
        <v>-1.54</v>
      </c>
      <c r="V36" s="24">
        <v>1297.79</v>
      </c>
      <c r="W36" s="24">
        <v>-1.92</v>
      </c>
      <c r="X36" s="24">
        <v>1342.7</v>
      </c>
      <c r="Y36" s="24">
        <v>0.26</v>
      </c>
      <c r="Z36" s="13">
        <f t="shared" si="3"/>
        <v>4079.84</v>
      </c>
      <c r="AA36" s="13">
        <f t="shared" si="4"/>
        <v>-3.2</v>
      </c>
      <c r="AB36" s="24">
        <v>1511.92</v>
      </c>
      <c r="AC36" s="24">
        <v>0.96</v>
      </c>
      <c r="AD36" s="24">
        <v>1786.41</v>
      </c>
      <c r="AE36" s="24">
        <v>-1.84</v>
      </c>
      <c r="AF36" s="24">
        <v>1950.32</v>
      </c>
      <c r="AG36" s="24">
        <v>3.72</v>
      </c>
      <c r="AH36" s="13">
        <f t="shared" si="5"/>
        <v>5248.65</v>
      </c>
      <c r="AI36" s="13">
        <f t="shared" si="6"/>
        <v>2.84</v>
      </c>
      <c r="AJ36" s="102">
        <f t="shared" si="8"/>
        <v>19315.62</v>
      </c>
      <c r="AK36" s="102">
        <f t="shared" si="9"/>
        <v>-5.74</v>
      </c>
      <c r="AL36" s="102">
        <f t="shared" si="10"/>
        <v>19309.879999999997</v>
      </c>
    </row>
    <row r="37" spans="1:38" s="7" customFormat="1" x14ac:dyDescent="0.2">
      <c r="A37" s="10">
        <f t="shared" si="7"/>
        <v>30</v>
      </c>
      <c r="B37" s="11" t="s">
        <v>49</v>
      </c>
      <c r="C37" s="12" t="s">
        <v>20</v>
      </c>
      <c r="D37" s="24">
        <v>851.47</v>
      </c>
      <c r="E37" s="24">
        <v>-8.18</v>
      </c>
      <c r="F37" s="24">
        <v>814.07</v>
      </c>
      <c r="G37" s="24">
        <v>-6.19</v>
      </c>
      <c r="H37" s="24">
        <v>773.7</v>
      </c>
      <c r="I37" s="24">
        <v>-0.31</v>
      </c>
      <c r="J37" s="13">
        <f t="shared" si="11"/>
        <v>2439.2399999999998</v>
      </c>
      <c r="K37" s="13">
        <f t="shared" si="11"/>
        <v>-14.680000000000001</v>
      </c>
      <c r="L37" s="24">
        <v>664.43</v>
      </c>
      <c r="M37" s="24">
        <v>-0.62</v>
      </c>
      <c r="N37" s="24">
        <v>660.41</v>
      </c>
      <c r="O37" s="24">
        <v>0.39</v>
      </c>
      <c r="P37" s="28">
        <v>614.80999999999995</v>
      </c>
      <c r="Q37" s="28">
        <v>-0.37</v>
      </c>
      <c r="R37" s="13">
        <f t="shared" si="1"/>
        <v>1939.6499999999999</v>
      </c>
      <c r="S37" s="13">
        <f t="shared" si="2"/>
        <v>-0.6</v>
      </c>
      <c r="T37" s="24">
        <v>593.57000000000005</v>
      </c>
      <c r="U37" s="24">
        <v>2.88</v>
      </c>
      <c r="V37" s="24">
        <v>618.99</v>
      </c>
      <c r="W37" s="24">
        <v>0.39</v>
      </c>
      <c r="X37" s="24">
        <v>628.85</v>
      </c>
      <c r="Y37" s="24">
        <v>0.39</v>
      </c>
      <c r="Z37" s="13">
        <f t="shared" si="3"/>
        <v>1841.4099999999999</v>
      </c>
      <c r="AA37" s="13">
        <f t="shared" si="4"/>
        <v>3.66</v>
      </c>
      <c r="AB37" s="24">
        <v>654.04</v>
      </c>
      <c r="AC37" s="24">
        <v>0.39</v>
      </c>
      <c r="AD37" s="24">
        <v>742.85</v>
      </c>
      <c r="AE37" s="24">
        <v>0.39</v>
      </c>
      <c r="AF37" s="24">
        <v>735.47</v>
      </c>
      <c r="AG37" s="24">
        <v>0.28000000000000003</v>
      </c>
      <c r="AH37" s="13">
        <f t="shared" si="5"/>
        <v>2132.3599999999997</v>
      </c>
      <c r="AI37" s="13">
        <f t="shared" si="6"/>
        <v>1.06</v>
      </c>
      <c r="AJ37" s="102">
        <f t="shared" si="8"/>
        <v>8352.66</v>
      </c>
      <c r="AK37" s="102">
        <f t="shared" si="9"/>
        <v>-10.56</v>
      </c>
      <c r="AL37" s="102">
        <f t="shared" si="10"/>
        <v>8342.1</v>
      </c>
    </row>
    <row r="38" spans="1:38" s="7" customFormat="1" x14ac:dyDescent="0.2">
      <c r="A38" s="62" t="s">
        <v>50</v>
      </c>
      <c r="B38" s="62"/>
      <c r="C38" s="12" t="s">
        <v>20</v>
      </c>
      <c r="D38" s="17">
        <f t="shared" ref="D38:S38" si="12">SUM(D8:D37)</f>
        <v>73515.37</v>
      </c>
      <c r="E38" s="18">
        <f t="shared" si="12"/>
        <v>64.569999999999993</v>
      </c>
      <c r="F38" s="17">
        <f t="shared" si="12"/>
        <v>75415.280000000028</v>
      </c>
      <c r="G38" s="18">
        <f t="shared" si="12"/>
        <v>89.120000000000019</v>
      </c>
      <c r="H38" s="17">
        <f t="shared" si="12"/>
        <v>69875.45</v>
      </c>
      <c r="I38" s="18">
        <f t="shared" si="12"/>
        <v>74.750000000000014</v>
      </c>
      <c r="J38" s="17">
        <f t="shared" si="12"/>
        <v>218806.10000000003</v>
      </c>
      <c r="K38" s="18">
        <f t="shared" si="12"/>
        <v>228.44</v>
      </c>
      <c r="L38" s="17">
        <f t="shared" si="12"/>
        <v>62057.48</v>
      </c>
      <c r="M38" s="18">
        <f t="shared" si="12"/>
        <v>84.31</v>
      </c>
      <c r="N38" s="17">
        <f t="shared" si="12"/>
        <v>54891.479999999996</v>
      </c>
      <c r="O38" s="18">
        <f t="shared" si="12"/>
        <v>70.199999999999946</v>
      </c>
      <c r="P38" s="17">
        <f t="shared" si="12"/>
        <v>48509.61</v>
      </c>
      <c r="Q38" s="18">
        <f t="shared" si="12"/>
        <v>63.609999999999971</v>
      </c>
      <c r="R38" s="17">
        <f t="shared" si="12"/>
        <v>165458.57</v>
      </c>
      <c r="S38" s="18">
        <f t="shared" si="12"/>
        <v>218.12</v>
      </c>
      <c r="T38" s="17">
        <f t="shared" ref="T38:AA38" si="13">SUM(T8:T37)</f>
        <v>46580.099999999991</v>
      </c>
      <c r="U38" s="18">
        <f t="shared" si="13"/>
        <v>100.8</v>
      </c>
      <c r="V38" s="17">
        <f t="shared" si="13"/>
        <v>44686.86</v>
      </c>
      <c r="W38" s="18">
        <f t="shared" si="13"/>
        <v>69.179999999999993</v>
      </c>
      <c r="X38" s="17">
        <f t="shared" si="13"/>
        <v>49837.820000000007</v>
      </c>
      <c r="Y38" s="18">
        <f t="shared" si="13"/>
        <v>94.9</v>
      </c>
      <c r="Z38" s="17">
        <f t="shared" si="13"/>
        <v>141104.78000000003</v>
      </c>
      <c r="AA38" s="18">
        <f t="shared" si="13"/>
        <v>264.88</v>
      </c>
      <c r="AB38" s="17">
        <f t="shared" ref="AB38:AL38" si="14">SUM(AB8:AB37)</f>
        <v>54318.91</v>
      </c>
      <c r="AC38" s="18">
        <f t="shared" si="14"/>
        <v>79.05</v>
      </c>
      <c r="AD38" s="17">
        <f t="shared" si="14"/>
        <v>63647.02</v>
      </c>
      <c r="AE38" s="18">
        <f t="shared" si="14"/>
        <v>36.56</v>
      </c>
      <c r="AF38" s="17">
        <f t="shared" si="14"/>
        <v>70888.840000000011</v>
      </c>
      <c r="AG38" s="18">
        <f t="shared" si="14"/>
        <v>84.12</v>
      </c>
      <c r="AH38" s="17">
        <f t="shared" si="14"/>
        <v>188854.77</v>
      </c>
      <c r="AI38" s="18">
        <f t="shared" si="14"/>
        <v>199.73</v>
      </c>
      <c r="AJ38" s="33">
        <f t="shared" si="14"/>
        <v>714224.22</v>
      </c>
      <c r="AK38" s="33">
        <f t="shared" si="14"/>
        <v>911.17</v>
      </c>
      <c r="AL38" s="33">
        <f t="shared" si="14"/>
        <v>715135.39000000013</v>
      </c>
    </row>
    <row r="39" spans="1:38" x14ac:dyDescent="0.2">
      <c r="K39" s="15"/>
      <c r="AJ39" s="15">
        <f>AJ38-J38-R38-Z38-AH38</f>
        <v>0</v>
      </c>
      <c r="AK39" s="15">
        <f>AK38-K38-S38-AA38-AI38</f>
        <v>0</v>
      </c>
    </row>
    <row r="40" spans="1:38" x14ac:dyDescent="0.2">
      <c r="B40" s="22"/>
      <c r="C40" s="21"/>
    </row>
    <row r="41" spans="1:38" x14ac:dyDescent="0.2">
      <c r="B41" s="22"/>
      <c r="C41" s="21"/>
    </row>
    <row r="42" spans="1:38" x14ac:dyDescent="0.2">
      <c r="B42" s="22"/>
      <c r="C42" s="21"/>
    </row>
    <row r="43" spans="1:38" x14ac:dyDescent="0.2">
      <c r="B43" s="22"/>
      <c r="C43" s="21"/>
    </row>
    <row r="44" spans="1:38" x14ac:dyDescent="0.2">
      <c r="B44" s="22"/>
      <c r="C44" s="21"/>
    </row>
    <row r="45" spans="1:38" x14ac:dyDescent="0.2">
      <c r="B45" s="22"/>
      <c r="C45" s="21"/>
    </row>
    <row r="46" spans="1:38" x14ac:dyDescent="0.2">
      <c r="B46" s="22"/>
      <c r="C46" s="21"/>
    </row>
    <row r="47" spans="1:38" x14ac:dyDescent="0.2">
      <c r="B47" s="22"/>
      <c r="C47" s="21"/>
    </row>
    <row r="48" spans="1:38" x14ac:dyDescent="0.2">
      <c r="B48" s="22"/>
      <c r="C48" s="21"/>
    </row>
    <row r="49" spans="2:3" x14ac:dyDescent="0.2">
      <c r="B49" s="22"/>
      <c r="C49" s="21"/>
    </row>
    <row r="50" spans="2:3" x14ac:dyDescent="0.2">
      <c r="B50" s="22"/>
      <c r="C50" s="21"/>
    </row>
    <row r="51" spans="2:3" x14ac:dyDescent="0.2">
      <c r="B51" s="22"/>
      <c r="C51" s="21"/>
    </row>
    <row r="52" spans="2:3" x14ac:dyDescent="0.2">
      <c r="B52" s="22"/>
      <c r="C52" s="21"/>
    </row>
    <row r="53" spans="2:3" x14ac:dyDescent="0.2">
      <c r="B53" s="22"/>
      <c r="C53" s="21"/>
    </row>
    <row r="54" spans="2:3" x14ac:dyDescent="0.2">
      <c r="B54" s="22"/>
      <c r="C54" s="21"/>
    </row>
    <row r="55" spans="2:3" x14ac:dyDescent="0.2">
      <c r="B55" s="22"/>
      <c r="C55" s="21"/>
    </row>
    <row r="56" spans="2:3" x14ac:dyDescent="0.2">
      <c r="B56" s="22"/>
      <c r="C56" s="21"/>
    </row>
    <row r="57" spans="2:3" x14ac:dyDescent="0.2">
      <c r="B57" s="22"/>
      <c r="C57" s="21"/>
    </row>
    <row r="58" spans="2:3" x14ac:dyDescent="0.2">
      <c r="B58" s="22"/>
      <c r="C58" s="21"/>
    </row>
    <row r="59" spans="2:3" x14ac:dyDescent="0.2">
      <c r="B59" s="22"/>
      <c r="C59" s="21"/>
    </row>
    <row r="60" spans="2:3" x14ac:dyDescent="0.2">
      <c r="B60" s="22"/>
      <c r="C60" s="21"/>
    </row>
    <row r="61" spans="2:3" x14ac:dyDescent="0.2">
      <c r="B61" s="22"/>
      <c r="C61" s="21"/>
    </row>
    <row r="62" spans="2:3" x14ac:dyDescent="0.2">
      <c r="B62" s="22"/>
      <c r="C62" s="21"/>
    </row>
    <row r="63" spans="2:3" x14ac:dyDescent="0.2">
      <c r="B63" s="22"/>
      <c r="C63" s="21"/>
    </row>
    <row r="64" spans="2:3" x14ac:dyDescent="0.2">
      <c r="B64" s="22"/>
      <c r="C64" s="21"/>
    </row>
    <row r="65" spans="2:3" x14ac:dyDescent="0.2">
      <c r="B65" s="22"/>
      <c r="C65" s="21"/>
    </row>
  </sheetData>
  <mergeCells count="31">
    <mergeCell ref="F6:G6"/>
    <mergeCell ref="H6:I6"/>
    <mergeCell ref="J6:K6"/>
    <mergeCell ref="AB5:AI5"/>
    <mergeCell ref="AB6:AC6"/>
    <mergeCell ref="AD6:AE6"/>
    <mergeCell ref="AF6:AG6"/>
    <mergeCell ref="AH6:AI6"/>
    <mergeCell ref="P6:Q6"/>
    <mergeCell ref="R6:S6"/>
    <mergeCell ref="T5:AA5"/>
    <mergeCell ref="T6:U6"/>
    <mergeCell ref="V6:W6"/>
    <mergeCell ref="X6:Y6"/>
    <mergeCell ref="Z6:AA6"/>
    <mergeCell ref="F1:J1"/>
    <mergeCell ref="A2:B2"/>
    <mergeCell ref="AL5:AL7"/>
    <mergeCell ref="A3:AL3"/>
    <mergeCell ref="A38:B38"/>
    <mergeCell ref="D5:G5"/>
    <mergeCell ref="H5:K5"/>
    <mergeCell ref="D6:E6"/>
    <mergeCell ref="B4:C4"/>
    <mergeCell ref="A5:A7"/>
    <mergeCell ref="B5:B7"/>
    <mergeCell ref="C5:C7"/>
    <mergeCell ref="AJ5:AK6"/>
    <mergeCell ref="L5:S5"/>
    <mergeCell ref="L6:M6"/>
    <mergeCell ref="N6:O6"/>
  </mergeCells>
  <conditionalFormatting sqref="J8:K37">
    <cfRule type="cellIs" dxfId="11" priority="29" stopIfTrue="1" operator="lessThan">
      <formula>0</formula>
    </cfRule>
  </conditionalFormatting>
  <conditionalFormatting sqref="D8:I37">
    <cfRule type="cellIs" dxfId="10" priority="18" stopIfTrue="1" operator="lessThan">
      <formula>0</formula>
    </cfRule>
  </conditionalFormatting>
  <conditionalFormatting sqref="D8:I37">
    <cfRule type="cellIs" dxfId="9" priority="17" stopIfTrue="1" operator="lessThan">
      <formula>0</formula>
    </cfRule>
  </conditionalFormatting>
  <conditionalFormatting sqref="L8:Q37">
    <cfRule type="cellIs" dxfId="8" priority="9" stopIfTrue="1" operator="lessThan">
      <formula>0</formula>
    </cfRule>
  </conditionalFormatting>
  <conditionalFormatting sqref="L8:Q37">
    <cfRule type="cellIs" dxfId="7" priority="8" stopIfTrue="1" operator="lessThan">
      <formula>0</formula>
    </cfRule>
  </conditionalFormatting>
  <conditionalFormatting sqref="R8:S37">
    <cfRule type="cellIs" dxfId="6" priority="7" stopIfTrue="1" operator="lessThan">
      <formula>0</formula>
    </cfRule>
  </conditionalFormatting>
  <conditionalFormatting sqref="T8:Y37">
    <cfRule type="cellIs" dxfId="5" priority="6" stopIfTrue="1" operator="lessThan">
      <formula>0</formula>
    </cfRule>
  </conditionalFormatting>
  <conditionalFormatting sqref="T8:Y37">
    <cfRule type="cellIs" dxfId="4" priority="5" stopIfTrue="1" operator="lessThan">
      <formula>0</formula>
    </cfRule>
  </conditionalFormatting>
  <conditionalFormatting sqref="Z8:AA37">
    <cfRule type="cellIs" dxfId="3" priority="4" stopIfTrue="1" operator="lessThan">
      <formula>0</formula>
    </cfRule>
  </conditionalFormatting>
  <conditionalFormatting sqref="AB8:AG37">
    <cfRule type="cellIs" dxfId="2" priority="3" stopIfTrue="1" operator="lessThan">
      <formula>0</formula>
    </cfRule>
  </conditionalFormatting>
  <conditionalFormatting sqref="AB8:AG37">
    <cfRule type="cellIs" dxfId="1" priority="2" stopIfTrue="1" operator="lessThan">
      <formula>0</formula>
    </cfRule>
  </conditionalFormatting>
  <conditionalFormatting sqref="AH8:AI37">
    <cfRule type="cellIs" dxfId="0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РН-Э2</vt:lpstr>
      <vt:lpstr>ЭнТ+2</vt:lpstr>
      <vt:lpstr>Гарант_2</vt:lpstr>
      <vt:lpstr>М_Э2</vt:lpstr>
      <vt:lpstr>ИЭС2</vt:lpstr>
      <vt:lpstr>СВОДНАЯ всего по МО</vt:lpstr>
      <vt:lpstr>Свод ЭЭ бюджет МО</vt:lpstr>
      <vt:lpstr>Свод ЭЭ МКД</vt:lpstr>
      <vt:lpstr>Свод ЭЭ ЖД (без МКД)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Капеева</dc:creator>
  <cp:lastModifiedBy>Алла Попова</cp:lastModifiedBy>
  <dcterms:created xsi:type="dcterms:W3CDTF">2022-02-07T07:47:10Z</dcterms:created>
  <dcterms:modified xsi:type="dcterms:W3CDTF">2022-02-11T04:55:13Z</dcterms:modified>
</cp:coreProperties>
</file>